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3. DATA.GOV.HK\1. 2022\2022Q4\3. final\download\"/>
    </mc:Choice>
  </mc:AlternateContent>
  <xr:revisionPtr revIDLastSave="0" documentId="13_ncr:1_{B3DD586B-592A-4A02-B8E2-63021EE79FE2}" xr6:coauthVersionLast="36" xr6:coauthVersionMax="36" xr10:uidLastSave="{00000000-0000-0000-0000-000000000000}"/>
  <bookViews>
    <workbookView xWindow="360" yWindow="135" windowWidth="28035" windowHeight="12060" xr2:uid="{00000000-000D-0000-FFFF-FFFF00000000}"/>
  </bookViews>
  <sheets>
    <sheet name="English titles' authors" sheetId="5" r:id="rId1"/>
    <sheet name="Chinese titles' authors" sheetId="6" r:id="rId2"/>
    <sheet name="English periodicals" sheetId="7" r:id="rId3"/>
    <sheet name="Chinese periodicals" sheetId="9" r:id="rId4"/>
  </sheets>
  <definedNames>
    <definedName name="_xlnm._FilterDatabase" localSheetId="3" hidden="1">'Chinese periodicals'!$E$4:$G$374</definedName>
    <definedName name="_xlnm._FilterDatabase" localSheetId="2" hidden="1">'English periodicals'!$E$15:$G$15</definedName>
    <definedName name="Government_Gazette_Author_Index_Government_Gazette_Author_Index_Chi" localSheetId="1">'Chinese titles'' authors'!$A$6:$B$3996</definedName>
    <definedName name="Government_Gazette_Yearly_Periodicals_Deposited_cP" localSheetId="3">'Chinese periodicals'!$A$5:$G$280</definedName>
    <definedName name="Government_Gazette_Yearly_Periodicals_Deposited_eP" localSheetId="2">'English periodicals'!$A$16:$G$134</definedName>
  </definedNames>
  <calcPr calcId="191029"/>
</workbook>
</file>

<file path=xl/calcChain.xml><?xml version="1.0" encoding="utf-8"?>
<calcChain xmlns="http://schemas.openxmlformats.org/spreadsheetml/2006/main">
  <c r="C280" i="9" l="1"/>
  <c r="B280" i="9"/>
  <c r="C279" i="9"/>
  <c r="B279" i="9"/>
  <c r="C278" i="9"/>
  <c r="B278" i="9"/>
  <c r="C277" i="9"/>
  <c r="B277" i="9"/>
  <c r="C276" i="9"/>
  <c r="B276" i="9"/>
  <c r="C275" i="9"/>
  <c r="B275" i="9"/>
  <c r="C274" i="9"/>
  <c r="B274" i="9"/>
  <c r="C273" i="9"/>
  <c r="B273" i="9"/>
  <c r="C272" i="9"/>
  <c r="B272" i="9"/>
  <c r="C271" i="9"/>
  <c r="B271" i="9"/>
  <c r="C270" i="9"/>
  <c r="B270" i="9"/>
  <c r="C269" i="9"/>
  <c r="B269" i="9"/>
  <c r="C268" i="9"/>
  <c r="B268" i="9"/>
  <c r="C267" i="9"/>
  <c r="B267" i="9"/>
  <c r="C266" i="9"/>
  <c r="B266" i="9"/>
  <c r="C265" i="9"/>
  <c r="B265" i="9"/>
  <c r="C264" i="9"/>
  <c r="B264" i="9"/>
  <c r="C263" i="9"/>
  <c r="B263" i="9"/>
  <c r="C262" i="9"/>
  <c r="B262" i="9"/>
  <c r="C261" i="9"/>
  <c r="B261" i="9"/>
  <c r="C260" i="9"/>
  <c r="B260" i="9"/>
  <c r="C259" i="9"/>
  <c r="B259" i="9"/>
  <c r="C258" i="9"/>
  <c r="B258" i="9"/>
  <c r="C257" i="9"/>
  <c r="B257" i="9"/>
  <c r="C256" i="9"/>
  <c r="B256" i="9"/>
  <c r="C255" i="9"/>
  <c r="B255" i="9"/>
  <c r="C254" i="9"/>
  <c r="B254" i="9"/>
  <c r="C253" i="9"/>
  <c r="B253" i="9"/>
  <c r="C252" i="9"/>
  <c r="B252" i="9"/>
  <c r="C251" i="9"/>
  <c r="B251" i="9"/>
  <c r="C250" i="9"/>
  <c r="B250" i="9"/>
  <c r="C249" i="9"/>
  <c r="B249" i="9"/>
  <c r="C248" i="9"/>
  <c r="B248" i="9"/>
  <c r="C247" i="9"/>
  <c r="B247" i="9"/>
  <c r="C246" i="9"/>
  <c r="B246" i="9"/>
  <c r="C245" i="9"/>
  <c r="B245" i="9"/>
  <c r="C244" i="9"/>
  <c r="B244" i="9"/>
  <c r="C243" i="9"/>
  <c r="B243" i="9"/>
  <c r="C242" i="9"/>
  <c r="B242" i="9"/>
  <c r="C241" i="9"/>
  <c r="B241" i="9"/>
  <c r="C240" i="9"/>
  <c r="B240" i="9"/>
  <c r="C239" i="9"/>
  <c r="B239" i="9"/>
  <c r="C238" i="9"/>
  <c r="B238" i="9"/>
  <c r="C237" i="9"/>
  <c r="B237" i="9"/>
  <c r="C236" i="9"/>
  <c r="B236" i="9"/>
  <c r="C235" i="9"/>
  <c r="B235" i="9"/>
  <c r="C234" i="9"/>
  <c r="B234" i="9"/>
  <c r="C233" i="9"/>
  <c r="B233" i="9"/>
  <c r="C232" i="9"/>
  <c r="B232" i="9"/>
  <c r="C231" i="9"/>
  <c r="B231" i="9"/>
  <c r="C230" i="9"/>
  <c r="B230" i="9"/>
  <c r="C229" i="9"/>
  <c r="B229" i="9"/>
  <c r="C228" i="9"/>
  <c r="B228" i="9"/>
  <c r="C227" i="9"/>
  <c r="B227" i="9"/>
  <c r="C226" i="9"/>
  <c r="B226" i="9"/>
  <c r="C225" i="9"/>
  <c r="B225" i="9"/>
  <c r="C224" i="9"/>
  <c r="B224" i="9"/>
  <c r="C223" i="9"/>
  <c r="B223" i="9"/>
  <c r="C222" i="9"/>
  <c r="B222" i="9"/>
  <c r="C221" i="9"/>
  <c r="B221" i="9"/>
  <c r="C220" i="9"/>
  <c r="B220" i="9"/>
  <c r="C219" i="9"/>
  <c r="B219" i="9"/>
  <c r="C218" i="9"/>
  <c r="B218" i="9"/>
  <c r="C217" i="9"/>
  <c r="B217" i="9"/>
  <c r="C216" i="9"/>
  <c r="B216" i="9"/>
  <c r="C215" i="9"/>
  <c r="B215" i="9"/>
  <c r="C214" i="9"/>
  <c r="B214" i="9"/>
  <c r="C213" i="9"/>
  <c r="B213" i="9"/>
  <c r="C212" i="9"/>
  <c r="B212" i="9"/>
  <c r="C211" i="9"/>
  <c r="B211" i="9"/>
  <c r="C210" i="9"/>
  <c r="B210" i="9"/>
  <c r="C209" i="9"/>
  <c r="B209" i="9"/>
  <c r="C208" i="9"/>
  <c r="B208" i="9"/>
  <c r="C207" i="9"/>
  <c r="B207" i="9"/>
  <c r="C206" i="9"/>
  <c r="B206" i="9"/>
  <c r="C205" i="9"/>
  <c r="B205" i="9"/>
  <c r="C204" i="9"/>
  <c r="B204" i="9"/>
  <c r="C203" i="9"/>
  <c r="B203" i="9"/>
  <c r="C202" i="9"/>
  <c r="B202" i="9"/>
  <c r="C201" i="9"/>
  <c r="B201" i="9"/>
  <c r="C200" i="9"/>
  <c r="B200" i="9"/>
  <c r="C199" i="9"/>
  <c r="B199" i="9"/>
  <c r="C198" i="9"/>
  <c r="B198" i="9"/>
  <c r="C197" i="9"/>
  <c r="B197" i="9"/>
  <c r="C196" i="9"/>
  <c r="B196" i="9"/>
  <c r="C195" i="9"/>
  <c r="B195" i="9"/>
  <c r="C194" i="9"/>
  <c r="B194" i="9"/>
  <c r="C193" i="9"/>
  <c r="B193" i="9"/>
  <c r="C192" i="9"/>
  <c r="B192" i="9"/>
  <c r="C191" i="9"/>
  <c r="B191" i="9"/>
  <c r="C190" i="9"/>
  <c r="B190" i="9"/>
  <c r="C189" i="9"/>
  <c r="B189" i="9"/>
  <c r="C188" i="9"/>
  <c r="B188" i="9"/>
  <c r="C187" i="9"/>
  <c r="B187" i="9"/>
  <c r="C186" i="9"/>
  <c r="B186" i="9"/>
  <c r="C185" i="9"/>
  <c r="B185" i="9"/>
  <c r="C184" i="9"/>
  <c r="B184" i="9"/>
  <c r="C183" i="9"/>
  <c r="B183" i="9"/>
  <c r="C182" i="9"/>
  <c r="B182" i="9"/>
  <c r="C181" i="9"/>
  <c r="B181" i="9"/>
  <c r="C180" i="9"/>
  <c r="B180" i="9"/>
  <c r="C179" i="9"/>
  <c r="B179" i="9"/>
  <c r="C178" i="9"/>
  <c r="B178" i="9"/>
  <c r="C177" i="9"/>
  <c r="B177" i="9"/>
  <c r="C176" i="9"/>
  <c r="B176" i="9"/>
  <c r="C175" i="9"/>
  <c r="B175" i="9"/>
  <c r="C174" i="9"/>
  <c r="B174" i="9"/>
  <c r="C173" i="9"/>
  <c r="B173" i="9"/>
  <c r="C172" i="9"/>
  <c r="B172" i="9"/>
  <c r="C171" i="9"/>
  <c r="B171" i="9"/>
  <c r="C170" i="9"/>
  <c r="B170" i="9"/>
  <c r="C169" i="9"/>
  <c r="B169" i="9"/>
  <c r="C168" i="9"/>
  <c r="B168" i="9"/>
  <c r="C167" i="9"/>
  <c r="B167" i="9"/>
  <c r="C166" i="9"/>
  <c r="B166" i="9"/>
  <c r="C165" i="9"/>
  <c r="B165" i="9"/>
  <c r="C164" i="9"/>
  <c r="B164" i="9"/>
  <c r="C163" i="9"/>
  <c r="B163" i="9"/>
  <c r="C162" i="9"/>
  <c r="B162" i="9"/>
  <c r="C161" i="9"/>
  <c r="B161" i="9"/>
  <c r="C160" i="9"/>
  <c r="B160" i="9"/>
  <c r="C159" i="9"/>
  <c r="B159" i="9"/>
  <c r="C158" i="9"/>
  <c r="B158" i="9"/>
  <c r="C157" i="9"/>
  <c r="B157" i="9"/>
  <c r="C156" i="9"/>
  <c r="B156" i="9"/>
  <c r="C155" i="9"/>
  <c r="B155" i="9"/>
  <c r="C154" i="9"/>
  <c r="B154" i="9"/>
  <c r="C153" i="9"/>
  <c r="B153" i="9"/>
  <c r="C152" i="9"/>
  <c r="B152" i="9"/>
  <c r="C151" i="9"/>
  <c r="B151" i="9"/>
  <c r="C150" i="9"/>
  <c r="B150" i="9"/>
  <c r="C149" i="9"/>
  <c r="B149" i="9"/>
  <c r="C148" i="9"/>
  <c r="B148" i="9"/>
  <c r="C147" i="9"/>
  <c r="B147" i="9"/>
  <c r="C146" i="9"/>
  <c r="B146" i="9"/>
  <c r="C145" i="9"/>
  <c r="B145" i="9"/>
  <c r="C144" i="9"/>
  <c r="B144" i="9"/>
  <c r="C143" i="9"/>
  <c r="B143" i="9"/>
  <c r="C142" i="9"/>
  <c r="B142" i="9"/>
  <c r="C141" i="9"/>
  <c r="B141" i="9"/>
  <c r="C140" i="9"/>
  <c r="B140" i="9"/>
  <c r="C139" i="9"/>
  <c r="B139" i="9"/>
  <c r="C138" i="9"/>
  <c r="B138" i="9"/>
  <c r="C137" i="9"/>
  <c r="B137" i="9"/>
  <c r="C136" i="9"/>
  <c r="B136" i="9"/>
  <c r="C135" i="9"/>
  <c r="B135" i="9"/>
  <c r="C134" i="9"/>
  <c r="B134" i="9"/>
  <c r="C133" i="9"/>
  <c r="B133" i="9"/>
  <c r="C132" i="9"/>
  <c r="B132" i="9"/>
  <c r="C131" i="9"/>
  <c r="B131" i="9"/>
  <c r="C130" i="9"/>
  <c r="B130" i="9"/>
  <c r="C129" i="9"/>
  <c r="B129" i="9"/>
  <c r="C128" i="9"/>
  <c r="B128" i="9"/>
  <c r="C127" i="9"/>
  <c r="B127" i="9"/>
  <c r="C126" i="9"/>
  <c r="B126" i="9"/>
  <c r="C125" i="9"/>
  <c r="B125" i="9"/>
  <c r="C124" i="9"/>
  <c r="B124" i="9"/>
  <c r="C123" i="9"/>
  <c r="B123" i="9"/>
  <c r="C122" i="9"/>
  <c r="B122" i="9"/>
  <c r="C121" i="9"/>
  <c r="B121" i="9"/>
  <c r="C120" i="9"/>
  <c r="B120" i="9"/>
  <c r="C119" i="9"/>
  <c r="B119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C108" i="9"/>
  <c r="B108" i="9"/>
  <c r="C107" i="9"/>
  <c r="B107" i="9"/>
  <c r="C106" i="9"/>
  <c r="B106" i="9"/>
  <c r="C105" i="9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5" i="9"/>
  <c r="B5" i="9"/>
  <c r="B134" i="7" l="1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overnment_Gazette_Author_Index-Government_Gazette_Author_Index_Chi1" type="6" refreshedVersion="5" background="1" saveData="1">
    <textPr codePage="65001" sourceFile="D:\My Documents\2. Gazette since 2010Q2\4. 2021Q4\Checking\5. Author\20220317\Government_Gazette_Author_Index-Government_Gazette_Author_Index_Chi.utx">
      <textFields count="3">
        <textField type="text"/>
        <textField type="text"/>
        <textField type="text"/>
      </textFields>
    </textPr>
  </connection>
  <connection id="2" xr16:uid="{00000000-0015-0000-FFFF-FFFF01000000}" name="Government_Gazette_Author_Index-Government_Gazette_Author_Index_Eng" type="6" refreshedVersion="4" background="1" saveData="1">
    <textPr codePage="65001" sourceFile="D:\My Documents\Gazette since 2010Q2\2017Q4\Government_Gazette_Author_Index-Government_Gazette_Author_Index_Eng.utx">
      <textFields count="2">
        <textField type="text"/>
        <textField type="text"/>
      </textFields>
    </textPr>
  </connection>
  <connection id="3" xr16:uid="{00000000-0015-0000-FFFF-FFFF02000000}" name="Government_Gazette_Yearly_Periodicals_Deposited-cP" type="6" refreshedVersion="5" background="1" saveData="1">
    <textPr codePage="65001" sourceFile="D:\My Documents\9. Temp (delete)\1. Gazette since 2010Q2\1. 2022Q4\Periodicals\Government_Gazette_Yearly_Periodicals_Deposited-cP.utx">
      <textFields count="7">
        <textField/>
        <textField/>
        <textField/>
        <textField/>
        <textField/>
        <textField/>
        <textField type="text"/>
      </textFields>
    </textPr>
  </connection>
  <connection id="4" xr16:uid="{00000000-0015-0000-FFFF-FFFF03000000}" name="Government_Gazette_Yearly_Periodicals_Deposited-eP" type="6" refreshedVersion="5" background="1" saveData="1">
    <textPr codePage="65001" sourceFile="D:\My Documents\9. Temp (delete)\1. Gazette since 2010Q2\1. 2022Q4\Periodicals\Government_Gazette_Yearly_Periodicals_Deposited-eP.utx">
      <textFields count="7">
        <textField/>
        <textField/>
        <textField/>
        <textField/>
        <textField/>
        <textField/>
        <textField type="text"/>
      </textFields>
    </textPr>
  </connection>
</connections>
</file>

<file path=xl/sharedStrings.xml><?xml version="1.0" encoding="utf-8"?>
<sst xmlns="http://schemas.openxmlformats.org/spreadsheetml/2006/main" count="13937" uniqueCount="11907">
  <si>
    <t>Author</t>
    <phoneticPr fontId="1" type="noConversion"/>
  </si>
  <si>
    <t>annual</t>
  </si>
  <si>
    <t>n times a month</t>
  </si>
  <si>
    <t>n times a week</t>
  </si>
  <si>
    <t>bimonthly</t>
  </si>
  <si>
    <t>quarterly</t>
  </si>
  <si>
    <t>biweekly</t>
  </si>
  <si>
    <t>semiannual</t>
  </si>
  <si>
    <t>irregularly</t>
  </si>
  <si>
    <t>semimonthly</t>
  </si>
  <si>
    <t>monthly</t>
  </si>
  <si>
    <t>semiweekly</t>
  </si>
  <si>
    <t>n times a year</t>
  </si>
  <si>
    <t>weekly</t>
  </si>
  <si>
    <t>Title</t>
  </si>
  <si>
    <t>Publisher</t>
  </si>
  <si>
    <t>Frequency</t>
  </si>
  <si>
    <t>Language</t>
  </si>
  <si>
    <t>Price</t>
  </si>
  <si>
    <t>Serial Number(s) in Chinese and English Books &amp; Periodicals</t>
    <phoneticPr fontId="1" type="noConversion"/>
  </si>
  <si>
    <t>(English titles)</t>
    <phoneticPr fontId="1" type="noConversion"/>
  </si>
  <si>
    <r>
      <t>(</t>
    </r>
    <r>
      <rPr>
        <b/>
        <i/>
        <sz val="12"/>
        <color indexed="8"/>
        <rFont val="細明體"/>
        <family val="3"/>
        <charset val="136"/>
      </rPr>
      <t>中文書刊</t>
    </r>
    <r>
      <rPr>
        <b/>
        <i/>
        <sz val="12"/>
        <color indexed="8"/>
        <rFont val="Times New Roman"/>
        <family val="1"/>
      </rPr>
      <t>)</t>
    </r>
    <phoneticPr fontId="1" type="noConversion"/>
  </si>
  <si>
    <r>
      <rPr>
        <u/>
        <sz val="12"/>
        <color indexed="8"/>
        <rFont val="細明體"/>
        <family val="3"/>
        <charset val="136"/>
      </rPr>
      <t>著者</t>
    </r>
    <phoneticPr fontId="1" type="noConversion"/>
  </si>
  <si>
    <t>中英文書籍及期刊中的順序編號</t>
    <phoneticPr fontId="1" type="noConversion"/>
  </si>
  <si>
    <t xml:space="preserve">                                                           a.</t>
    <phoneticPr fontId="1" type="noConversion"/>
  </si>
  <si>
    <t xml:space="preserve">                                                          n/m.</t>
    <phoneticPr fontId="1" type="noConversion"/>
  </si>
  <si>
    <t xml:space="preserve">                                                           bi-e.</t>
    <phoneticPr fontId="1" type="noConversion"/>
  </si>
  <si>
    <t>biennial</t>
    <phoneticPr fontId="1" type="noConversion"/>
  </si>
  <si>
    <t xml:space="preserve">                                                          n/w.</t>
    <phoneticPr fontId="1" type="noConversion"/>
  </si>
  <si>
    <t xml:space="preserve">                                                           bi-m.</t>
    <phoneticPr fontId="1" type="noConversion"/>
  </si>
  <si>
    <t xml:space="preserve">                                                          q.</t>
    <phoneticPr fontId="1" type="noConversion"/>
  </si>
  <si>
    <t xml:space="preserve">                                                           bi-w.</t>
    <phoneticPr fontId="1" type="noConversion"/>
  </si>
  <si>
    <t xml:space="preserve">                                                           irreg.</t>
    <phoneticPr fontId="1" type="noConversion"/>
  </si>
  <si>
    <t xml:space="preserve">                                                          semi-m.</t>
    <phoneticPr fontId="1" type="noConversion"/>
  </si>
  <si>
    <t xml:space="preserve">                                                           m.</t>
    <phoneticPr fontId="1" type="noConversion"/>
  </si>
  <si>
    <t xml:space="preserve">                                                          semi-w.</t>
    <phoneticPr fontId="1" type="noConversion"/>
  </si>
  <si>
    <t xml:space="preserve">                                                           n/a.</t>
    <phoneticPr fontId="1" type="noConversion"/>
  </si>
  <si>
    <t xml:space="preserve">                                                          w.</t>
    <phoneticPr fontId="1" type="noConversion"/>
  </si>
  <si>
    <t xml:space="preserve">                                                           eng</t>
    <phoneticPr fontId="1" type="noConversion"/>
  </si>
  <si>
    <t>mainly written in English</t>
    <phoneticPr fontId="1" type="noConversion"/>
  </si>
  <si>
    <t xml:space="preserve">                                                          engchi</t>
    <phoneticPr fontId="1" type="noConversion"/>
  </si>
  <si>
    <t>written in both English and Chinese</t>
    <phoneticPr fontId="1" type="noConversion"/>
  </si>
  <si>
    <t>序號</t>
    <phoneticPr fontId="1" type="noConversion"/>
  </si>
  <si>
    <t>出版者</t>
    <phoneticPr fontId="1" type="noConversion"/>
  </si>
  <si>
    <t>出版刊期</t>
    <phoneticPr fontId="1" type="noConversion"/>
  </si>
  <si>
    <t>定價</t>
    <phoneticPr fontId="1" type="noConversion"/>
  </si>
  <si>
    <t>Abbreviations used: -</t>
    <phoneticPr fontId="1" type="noConversion"/>
  </si>
  <si>
    <t xml:space="preserve">Estate Agents Authority  </t>
  </si>
  <si>
    <t xml:space="preserve">Leisure and Cultural Services Department. Hong Kong Heritage Museum  </t>
  </si>
  <si>
    <t xml:space="preserve">The Mental Health Association of Hong Kong  </t>
  </si>
  <si>
    <t>2021</t>
  </si>
  <si>
    <t xml:space="preserve">香港中文大學資訊處  </t>
  </si>
  <si>
    <t xml:space="preserve">香港經濟日報有限公司  </t>
  </si>
  <si>
    <t xml:space="preserve">童軍知友社  </t>
  </si>
  <si>
    <t xml:space="preserve">Legend Publishing (HK) Limited  </t>
  </si>
  <si>
    <t xml:space="preserve">Hubert Burda Media Hong Kong Limited  </t>
  </si>
  <si>
    <t xml:space="preserve">Arts of Asia Publications Limited  </t>
  </si>
  <si>
    <t xml:space="preserve">Asia-Pacific Media Limited  </t>
  </si>
  <si>
    <t xml:space="preserve">Haymarket Media Limited  </t>
  </si>
  <si>
    <t xml:space="preserve">South China Morning Post Publishers Limited  </t>
  </si>
  <si>
    <t xml:space="preserve">Refinitiv Hong Kong Limited  </t>
  </si>
  <si>
    <t xml:space="preserve">Blackbird Watch Manual Company Limited  </t>
  </si>
  <si>
    <t xml:space="preserve">Ninehills Media Limited  </t>
  </si>
  <si>
    <t xml:space="preserve">The Hong Kong General Chamber of Commerce  </t>
  </si>
  <si>
    <t xml:space="preserve">Panacea Publishing Asia Limited  </t>
  </si>
  <si>
    <t xml:space="preserve">The Composers &amp; Authors Society of Hong Kong Limited  </t>
  </si>
  <si>
    <t xml:space="preserve">The Chinese General Chamber of Commerce  </t>
  </si>
  <si>
    <t xml:space="preserve">China Law Magazine Limited  </t>
  </si>
  <si>
    <t xml:space="preserve">China Patent Agent (Hong Kong) Limited  </t>
  </si>
  <si>
    <t xml:space="preserve">French Centre for Research on Contemporary China  </t>
  </si>
  <si>
    <t xml:space="preserve">Economic Information &amp; Agency  </t>
  </si>
  <si>
    <t xml:space="preserve">The Chinese University of Hong Kong. Information Services Office  </t>
  </si>
  <si>
    <t xml:space="preserve">Classroom Publications Ltd  </t>
  </si>
  <si>
    <t xml:space="preserve">Upfront Associate (HK) Limited  </t>
  </si>
  <si>
    <t xml:space="preserve">Adsale Publishing Limited  </t>
  </si>
  <si>
    <t xml:space="preserve">Asia Brand Media Limited  </t>
  </si>
  <si>
    <t xml:space="preserve">Hong Kong Dance Alliance Limited  </t>
  </si>
  <si>
    <t xml:space="preserve">The Economist Newspaper Limited  </t>
  </si>
  <si>
    <t xml:space="preserve">Newswood Limited  </t>
  </si>
  <si>
    <t xml:space="preserve">Far East Broadcasting Company Limited  </t>
  </si>
  <si>
    <t xml:space="preserve">Ringier Trade Media Limited  </t>
  </si>
  <si>
    <t xml:space="preserve">Fragrant Harbour Publications Limited  </t>
  </si>
  <si>
    <t xml:space="preserve">Global Market Group (Asia) Limited  </t>
  </si>
  <si>
    <t xml:space="preserve">Total Media Limited  </t>
  </si>
  <si>
    <t xml:space="preserve">Senasia Publication Group Limited  </t>
  </si>
  <si>
    <t xml:space="preserve">The Standard Newspapers Publishing Limited  </t>
  </si>
  <si>
    <t xml:space="preserve">Government Logistics Department  </t>
  </si>
  <si>
    <t xml:space="preserve">Hinge Marketing Limited  </t>
  </si>
  <si>
    <t xml:space="preserve">Home Journal Limited  </t>
  </si>
  <si>
    <t xml:space="preserve">RELX (Greater China) Limited  </t>
  </si>
  <si>
    <t xml:space="preserve">The Chinese Manufacturers' Association of Hong Kong  </t>
  </si>
  <si>
    <t xml:space="preserve">Leisure and Cultural Services Department. Hong Kong Film Archive  </t>
  </si>
  <si>
    <t xml:space="preserve">Federation of Hong Kong Industries  </t>
  </si>
  <si>
    <t xml:space="preserve">Hong Kong Academy of Medicine Press  </t>
  </si>
  <si>
    <t xml:space="preserve">Leisure and Cultural Services Department. Hong Kong Museum of History  </t>
  </si>
  <si>
    <t xml:space="preserve">The Hong Kong College of Family Physicians  </t>
  </si>
  <si>
    <t xml:space="preserve">Metacircle Culture and Education Co., Limited  </t>
  </si>
  <si>
    <t xml:space="preserve">The Hong Kong Polytechnic University. School of Hotel and Tourism Management  </t>
  </si>
  <si>
    <t xml:space="preserve">Systems Design Limited  </t>
  </si>
  <si>
    <t xml:space="preserve">DR-Max Limited  </t>
  </si>
  <si>
    <t xml:space="preserve">China Tonghai IR Limited  </t>
  </si>
  <si>
    <t xml:space="preserve">Informa Markets  </t>
  </si>
  <si>
    <t xml:space="preserve">Legislative Council Commission  </t>
  </si>
  <si>
    <t xml:space="preserve">MIMS (Hong Kong) Limited  </t>
  </si>
  <si>
    <t xml:space="preserve">Hong Kong Police Force. Police Public Relations Branch  </t>
  </si>
  <si>
    <t xml:space="preserve">Omnihealth Limited  </t>
  </si>
  <si>
    <t xml:space="preserve">Orientations Magazine Limited  </t>
  </si>
  <si>
    <t xml:space="preserve">Ring of Fire Limited  </t>
  </si>
  <si>
    <t xml:space="preserve">Racing World Publications Limited  </t>
  </si>
  <si>
    <t xml:space="preserve">The Chinese University of Hong Kong. Research Centre for Translation  </t>
  </si>
  <si>
    <t xml:space="preserve">The Hong Kong Shippers' Council  </t>
  </si>
  <si>
    <t xml:space="preserve">The Bishop of the Roman Catholic Church of Hong Kong  </t>
  </si>
  <si>
    <t xml:space="preserve">The Hong Kong Institute of Surveyors  </t>
  </si>
  <si>
    <t xml:space="preserve">Holy Spirit Study Centre  </t>
  </si>
  <si>
    <t xml:space="preserve">CDV Eikawado Limited  </t>
  </si>
  <si>
    <t xml:space="preserve">PARK Bong-chul  </t>
  </si>
  <si>
    <t xml:space="preserve">Weeklyhk Company Limited  </t>
  </si>
  <si>
    <t xml:space="preserve">Seedland Publishing Limited  </t>
  </si>
  <si>
    <t xml:space="preserve">Hong Kong Baptist University. Department of Journalism  </t>
  </si>
  <si>
    <t xml:space="preserve">The Hong Kong Federation of Youth Groups  </t>
  </si>
  <si>
    <t xml:space="preserve">The Hong Kong Institute of Directors  </t>
  </si>
  <si>
    <t xml:space="preserve">博智寶文化事業有限公司  </t>
  </si>
  <si>
    <t xml:space="preserve">香港中文大學中國文化研究所  </t>
  </si>
  <si>
    <t xml:space="preserve">Two Wheels Rider Company Limited  </t>
  </si>
  <si>
    <t xml:space="preserve">香港棒球總會  </t>
  </si>
  <si>
    <t xml:space="preserve">芥子園出版社有限公司  </t>
  </si>
  <si>
    <t xml:space="preserve">公民教育委員會  </t>
  </si>
  <si>
    <t xml:space="preserve">香港小說與詩協會  </t>
  </si>
  <si>
    <t xml:space="preserve">榮格工業傳媒有限公司  </t>
  </si>
  <si>
    <t xml:space="preserve">香港工會聯合會  </t>
  </si>
  <si>
    <t xml:space="preserve">中外名流雜誌社  </t>
  </si>
  <si>
    <t xml:space="preserve">今日華人出版社  </t>
  </si>
  <si>
    <t xml:space="preserve">中國公共安全出版社  </t>
  </si>
  <si>
    <t xml:space="preserve">香港中文大學中國語言及文學系  </t>
  </si>
  <si>
    <t xml:space="preserve">香港中國旅遊出版社  </t>
  </si>
  <si>
    <t xml:space="preserve">雅式出版有限公司  </t>
  </si>
  <si>
    <t xml:space="preserve">中國評論文化有限公司  </t>
  </si>
  <si>
    <t xml:space="preserve">香港中文大學中國文化研究所吳多泰中國語文研究中心  </t>
  </si>
  <si>
    <t xml:space="preserve">基督教互愛中心  </t>
  </si>
  <si>
    <t xml:space="preserve">九巴  </t>
  </si>
  <si>
    <t xml:space="preserve">今日文藝報社  </t>
  </si>
  <si>
    <t xml:space="preserve">保良局  </t>
  </si>
  <si>
    <t xml:space="preserve">思匯媒體有限公司  </t>
  </si>
  <si>
    <t xml:space="preserve">電子技術(國際)有限公司  </t>
  </si>
  <si>
    <t xml:space="preserve">香港樹仁大學新聞與傳播學系編輯委員會  </t>
  </si>
  <si>
    <t xml:space="preserve">天主教香港教區主教  </t>
  </si>
  <si>
    <t xml:space="preserve">原道出版有限公司  </t>
  </si>
  <si>
    <t xml:space="preserve">影音使團有限公司  </t>
  </si>
  <si>
    <t xml:space="preserve">香港警務處. 警察公共關係科  </t>
  </si>
  <si>
    <t xml:space="preserve">世界華文文學聯會  </t>
  </si>
  <si>
    <t xml:space="preserve">香港中國語文學會  </t>
  </si>
  <si>
    <t xml:space="preserve">職業安全健康局  </t>
  </si>
  <si>
    <t xml:space="preserve">新澤出版  </t>
  </si>
  <si>
    <t xml:space="preserve">香港世界宣明會  </t>
  </si>
  <si>
    <t xml:space="preserve">世界華文文學家協會  </t>
  </si>
  <si>
    <t xml:space="preserve">香港滿江紅出版有限公司  </t>
  </si>
  <si>
    <t xml:space="preserve">永兆國際控股有限公司  </t>
  </si>
  <si>
    <t xml:space="preserve">荷花出版有限公司  </t>
  </si>
  <si>
    <t xml:space="preserve">立法會行政管理委員會  </t>
  </si>
  <si>
    <t xml:space="preserve">香港印尼研究學社  </t>
  </si>
  <si>
    <t xml:space="preserve">海洋雜誌出版有限公司  </t>
  </si>
  <si>
    <t xml:space="preserve">穎川堂有限公司  </t>
  </si>
  <si>
    <t xml:space="preserve">水煮魚文化製作有限公司  </t>
  </si>
  <si>
    <t xml:space="preserve">Jessica Limited  </t>
  </si>
  <si>
    <t xml:space="preserve">冷門馬經  </t>
  </si>
  <si>
    <t xml:space="preserve">聖神內更新團體  </t>
  </si>
  <si>
    <t xml:space="preserve">沙田浸信會  </t>
  </si>
  <si>
    <t xml:space="preserve">良友之聲出版社  </t>
  </si>
  <si>
    <t xml:space="preserve">體壇傳媒香港有限公司  </t>
  </si>
  <si>
    <t xml:space="preserve">Nuovo Grafica (HK) Publications Limited  </t>
  </si>
  <si>
    <t xml:space="preserve">星島雜誌有限公司  </t>
  </si>
  <si>
    <t xml:space="preserve">防止虐待兒童會有限公司  </t>
  </si>
  <si>
    <t xml:space="preserve">亞洲週刊有限公司  </t>
  </si>
  <si>
    <t xml:space="preserve">京港學術交流中心  </t>
  </si>
  <si>
    <t xml:space="preserve">中國基督教播道會總會  </t>
  </si>
  <si>
    <t xml:space="preserve">匯識教育有限公司  </t>
  </si>
  <si>
    <t xml:space="preserve">奇聞雜誌有限公司  </t>
  </si>
  <si>
    <t xml:space="preserve">凌速姊妹(集團)有限公司  </t>
  </si>
  <si>
    <t xml:space="preserve">明報雜誌有限公司  </t>
  </si>
  <si>
    <t xml:space="preserve">明報報業有限公司  </t>
  </si>
  <si>
    <t xml:space="preserve">Ming Pao Magazines Limited  </t>
  </si>
  <si>
    <t xml:space="preserve">東周刊出版有限公司  </t>
  </si>
  <si>
    <t xml:space="preserve">東華三院企業傳訊處  </t>
  </si>
  <si>
    <t xml:space="preserve">聖雅各福群會  </t>
  </si>
  <si>
    <t xml:space="preserve">法住機構  </t>
  </si>
  <si>
    <t xml:space="preserve">賀刊有限公司  </t>
  </si>
  <si>
    <t xml:space="preserve">串智有限公司  </t>
  </si>
  <si>
    <t xml:space="preserve">香港社會服務聯會  </t>
  </si>
  <si>
    <t xml:space="preserve">香港青年協會  </t>
  </si>
  <si>
    <t xml:space="preserve">信報財經新聞有限公司  </t>
  </si>
  <si>
    <t xml:space="preserve">美國冒險樂園有限公司  </t>
  </si>
  <si>
    <t xml:space="preserve">香港仔坊會  </t>
  </si>
  <si>
    <t xml:space="preserve">香港城市文藝出版社有限公司  </t>
  </si>
  <si>
    <t xml:space="preserve">宣道出版社  </t>
  </si>
  <si>
    <t xml:space="preserve">建道神學院  </t>
  </si>
  <si>
    <t xml:space="preserve">春秋出版社  </t>
  </si>
  <si>
    <t xml:space="preserve">星島日報出版有限公司  </t>
  </si>
  <si>
    <t xml:space="preserve">Media Publishing Limited  </t>
  </si>
  <si>
    <t xml:space="preserve">港九區聞出版社  </t>
  </si>
  <si>
    <t xml:space="preserve">美麗中國影像報  </t>
  </si>
  <si>
    <t xml:space="preserve">遠東音樂音響有限公司  </t>
  </si>
  <si>
    <t xml:space="preserve">香港中醫雜誌出版部  </t>
  </si>
  <si>
    <t xml:space="preserve">香港文摘有限公司  </t>
  </si>
  <si>
    <t xml:space="preserve">香港文學出版社有限公司  </t>
  </si>
  <si>
    <t xml:space="preserve">香港文藝家協會  </t>
  </si>
  <si>
    <t xml:space="preserve">香港印刷業商會  </t>
  </si>
  <si>
    <t xml:space="preserve">香港印藝學會有限公司  </t>
  </si>
  <si>
    <t xml:space="preserve">香港佛教聯合會  </t>
  </si>
  <si>
    <t xml:space="preserve">香港美容出版社有限公司  </t>
  </si>
  <si>
    <t xml:space="preserve">香港美術出版社有限公司  </t>
  </si>
  <si>
    <t xml:space="preserve">香港童軍總會公共關係委員會  </t>
  </si>
  <si>
    <t xml:space="preserve">香港聾人福利促進會  </t>
  </si>
  <si>
    <t xml:space="preserve">利嘉閣地產有限公司  </t>
  </si>
  <si>
    <t xml:space="preserve">基督教時代論壇有限公司  </t>
  </si>
  <si>
    <t xml:space="preserve">AM Publishing Limited  </t>
  </si>
  <si>
    <t xml:space="preserve">SCMP Hearst Publications Limited  </t>
  </si>
  <si>
    <t xml:space="preserve">海運學會  </t>
  </si>
  <si>
    <t xml:space="preserve">香港真佛資訊社有限公司  </t>
  </si>
  <si>
    <t xml:space="preserve">財富出版社有限公司  </t>
  </si>
  <si>
    <t xml:space="preserve">優訊傳媒有限公司  </t>
  </si>
  <si>
    <t xml:space="preserve">國度事奉中心  </t>
  </si>
  <si>
    <t xml:space="preserve">香港華人基督教聯會  </t>
  </si>
  <si>
    <t xml:space="preserve">諾訊國際有限公司  </t>
  </si>
  <si>
    <t xml:space="preserve">海濱圖書公司  </t>
  </si>
  <si>
    <t xml:space="preserve">互動媒體有限公司  </t>
  </si>
  <si>
    <t xml:space="preserve">香港聖公會  </t>
  </si>
  <si>
    <t xml:space="preserve">救世軍  </t>
  </si>
  <si>
    <t xml:space="preserve">訊通出版有限公司  </t>
  </si>
  <si>
    <t xml:space="preserve">同心製作有限公司  </t>
  </si>
  <si>
    <t xml:space="preserve">亞洲文化交流協會  </t>
  </si>
  <si>
    <t xml:space="preserve">青揚書報社有限公司  </t>
  </si>
  <si>
    <t xml:space="preserve">現代傳播有限公司  </t>
  </si>
  <si>
    <t xml:space="preserve">明途聯繫有限公司  </t>
  </si>
  <si>
    <t xml:space="preserve">Y K Audio Limited  </t>
  </si>
  <si>
    <t xml:space="preserve">華商世界雜誌社有限公司  </t>
  </si>
  <si>
    <t xml:space="preserve">世界華商聯合促進會有限公司  </t>
  </si>
  <si>
    <t xml:space="preserve">文字動力創作媒體公司  </t>
  </si>
  <si>
    <t xml:space="preserve">Property Browser Publishing Limited  </t>
  </si>
  <si>
    <t xml:space="preserve">嘉舜有限公司  </t>
  </si>
  <si>
    <t xml:space="preserve">新界鄉議局  </t>
  </si>
  <si>
    <t xml:space="preserve">緯思出版有限公司  </t>
  </si>
  <si>
    <t xml:space="preserve">Asia Titanium Information Magazine Limited  </t>
  </si>
  <si>
    <t xml:space="preserve">香港中文大學新亞書院  </t>
  </si>
  <si>
    <t xml:space="preserve">新亞研究所  </t>
  </si>
  <si>
    <t xml:space="preserve">新城出版社有限公司  </t>
  </si>
  <si>
    <t xml:space="preserve">優聲公司  </t>
  </si>
  <si>
    <t xml:space="preserve">新報有限公司  </t>
  </si>
  <si>
    <t xml:space="preserve">香港浸會大學. 傳理學院新聞系  </t>
  </si>
  <si>
    <t xml:space="preserve">佛教溫暖人間慈善基金有限公司  </t>
  </si>
  <si>
    <t xml:space="preserve">媒體出版有限公司  </t>
  </si>
  <si>
    <t xml:space="preserve">經濟導報社  </t>
  </si>
  <si>
    <t xml:space="preserve">思高聖經學會  </t>
  </si>
  <si>
    <t xml:space="preserve">City Howwhy Limited  </t>
  </si>
  <si>
    <t xml:space="preserve">基督教角聲佈道團有限公司  </t>
  </si>
  <si>
    <t xml:space="preserve">Capital CEO Ltd. </t>
  </si>
  <si>
    <t xml:space="preserve">Capital Publishing Ltd. </t>
  </si>
  <si>
    <t xml:space="preserve">銨科貿易有限公司  </t>
  </si>
  <si>
    <t xml:space="preserve">香港宣道差會  </t>
  </si>
  <si>
    <t xml:space="preserve">運動版圖有限公司  </t>
  </si>
  <si>
    <t xml:space="preserve">S-Team Production Company Limited  </t>
  </si>
  <si>
    <t xml:space="preserve">香港道教聯合會  </t>
  </si>
  <si>
    <t xml:space="preserve">Plug Media Services Limited  </t>
  </si>
  <si>
    <t xml:space="preserve">ZYC Holding No.1 Limited  </t>
  </si>
  <si>
    <t xml:space="preserve">香港蒲公英希望基金會  </t>
  </si>
  <si>
    <t xml:space="preserve">遠東廣播有限公司  </t>
  </si>
  <si>
    <t xml:space="preserve">香港鳳凰周刊有限公司  </t>
  </si>
  <si>
    <t xml:space="preserve">廣角鏡集團有限公司  </t>
  </si>
  <si>
    <t xml:space="preserve">灝思出版有限公司  </t>
  </si>
  <si>
    <t xml:space="preserve">香港數碼印刷協會  </t>
  </si>
  <si>
    <t xml:space="preserve">樂智協會有限公司  </t>
  </si>
  <si>
    <t xml:space="preserve">香港獨家出版有限公司  </t>
  </si>
  <si>
    <t xml:space="preserve">消費者委員會  </t>
  </si>
  <si>
    <t xml:space="preserve">香港頭條日報出版有限公司  </t>
  </si>
  <si>
    <t xml:space="preserve">美利途企業有限公司  </t>
  </si>
  <si>
    <t xml:space="preserve">石磬文化有限公司  </t>
  </si>
  <si>
    <t xml:space="preserve">香港協癇會  </t>
  </si>
  <si>
    <t xml:space="preserve">香港中文大學翻譯系  </t>
  </si>
  <si>
    <t xml:space="preserve">香港工人健康中心  </t>
  </si>
  <si>
    <t xml:space="preserve">藝術香港文化有限公司  </t>
  </si>
  <si>
    <t xml:space="preserve">鏡報文化企業有限公司  </t>
  </si>
  <si>
    <t xml:space="preserve">香港新青年出版社  </t>
  </si>
  <si>
    <t xml:space="preserve">百本市場策劃及顧問服務有限公司  </t>
  </si>
  <si>
    <t xml:space="preserve">香港基督徒學生福音團契有限公司  </t>
  </si>
  <si>
    <t xml:space="preserve">SCMP Hearst Hong Kong Limited  </t>
  </si>
  <si>
    <t xml:space="preserve">SCMP Hearst Magazines Limited  </t>
  </si>
  <si>
    <t xml:space="preserve">Best Buy  </t>
  </si>
  <si>
    <t xml:space="preserve">Hi Fi音響有限公司  </t>
  </si>
  <si>
    <t xml:space="preserve">香港青文出版社有限公司  </t>
  </si>
  <si>
    <t xml:space="preserve">香港角川有限公司  </t>
  </si>
  <si>
    <t xml:space="preserve">協誠設計有限公司  </t>
  </si>
  <si>
    <t xml:space="preserve">Recruit Information Technology Limited  </t>
  </si>
  <si>
    <t xml:space="preserve">NMG (Hong Kong) Company Limited  </t>
  </si>
  <si>
    <t xml:space="preserve">Associates &amp; P Limited  </t>
  </si>
  <si>
    <t xml:space="preserve">Image Factory Limited  </t>
  </si>
  <si>
    <t xml:space="preserve">Paper Works Limited  </t>
  </si>
  <si>
    <t xml:space="preserve">V Milk Limited  </t>
  </si>
  <si>
    <t xml:space="preserve">MRRM Publishing Limited  </t>
  </si>
  <si>
    <t xml:space="preserve">Alliance Francaise de Hong Kong  </t>
  </si>
  <si>
    <t xml:space="preserve">Una Publishing Limited  </t>
  </si>
  <si>
    <t xml:space="preserve">Twin Fame Limited  </t>
  </si>
  <si>
    <t>bi-m.</t>
  </si>
  <si>
    <t>eng</t>
  </si>
  <si>
    <t>$50.00</t>
  </si>
  <si>
    <t>$48.00</t>
  </si>
  <si>
    <t>a.</t>
  </si>
  <si>
    <t>$88.00</t>
  </si>
  <si>
    <t>semi-a.</t>
  </si>
  <si>
    <t>$100.00</t>
  </si>
  <si>
    <t>engchi</t>
  </si>
  <si>
    <t>Unpriced</t>
  </si>
  <si>
    <t>irreg.</t>
  </si>
  <si>
    <t>q.</t>
  </si>
  <si>
    <t>Free</t>
  </si>
  <si>
    <t>11/a.</t>
  </si>
  <si>
    <t>m.</t>
  </si>
  <si>
    <t>10/a.</t>
  </si>
  <si>
    <t>w.</t>
  </si>
  <si>
    <t>$128.00</t>
  </si>
  <si>
    <t>$60.00</t>
  </si>
  <si>
    <t>$200.00</t>
  </si>
  <si>
    <t>$30.00</t>
  </si>
  <si>
    <t>$45.00</t>
  </si>
  <si>
    <t>3/a.</t>
  </si>
  <si>
    <t>$20.00</t>
  </si>
  <si>
    <t>$80.00</t>
  </si>
  <si>
    <t>$120.00</t>
  </si>
  <si>
    <t>4/a.</t>
  </si>
  <si>
    <t>$165.00</t>
  </si>
  <si>
    <t>$220.00</t>
  </si>
  <si>
    <t>2/a.</t>
  </si>
  <si>
    <t>$40.00</t>
  </si>
  <si>
    <t>$55.00</t>
  </si>
  <si>
    <t>$90.00</t>
  </si>
  <si>
    <t>8/a.</t>
  </si>
  <si>
    <t>$250.00 12 issues</t>
  </si>
  <si>
    <t>6/a.</t>
  </si>
  <si>
    <t>$78.00</t>
  </si>
  <si>
    <t>$25.00</t>
  </si>
  <si>
    <t>2/w.</t>
  </si>
  <si>
    <t>$1.70</t>
  </si>
  <si>
    <t>$70.00</t>
  </si>
  <si>
    <t>$35.00</t>
  </si>
  <si>
    <t>bi-w.</t>
  </si>
  <si>
    <t>$10.00</t>
  </si>
  <si>
    <t>$155.00</t>
  </si>
  <si>
    <t>$129.00</t>
  </si>
  <si>
    <t>$280.00</t>
  </si>
  <si>
    <t>USD15.00</t>
  </si>
  <si>
    <t>Various</t>
  </si>
  <si>
    <t>$168.00</t>
  </si>
  <si>
    <t>$130.00</t>
  </si>
  <si>
    <t>fre</t>
  </si>
  <si>
    <t>$3.00</t>
  </si>
  <si>
    <t>$109.90</t>
  </si>
  <si>
    <t>$12.00</t>
  </si>
  <si>
    <t>kor</t>
  </si>
  <si>
    <t>engkor</t>
  </si>
  <si>
    <t>雙月刊</t>
  </si>
  <si>
    <t>chi</t>
  </si>
  <si>
    <t>月刊</t>
  </si>
  <si>
    <t>無定價</t>
  </si>
  <si>
    <t>1年2期</t>
  </si>
  <si>
    <t>免費</t>
  </si>
  <si>
    <t>半年刊</t>
  </si>
  <si>
    <t>雙週刊</t>
  </si>
  <si>
    <t>逢馬季出版88期</t>
  </si>
  <si>
    <t>不定期</t>
  </si>
  <si>
    <t>1年10期</t>
  </si>
  <si>
    <t>1年3期</t>
  </si>
  <si>
    <t>季刊</t>
  </si>
  <si>
    <t>週刊</t>
  </si>
  <si>
    <t>$250.00 (12期)</t>
  </si>
  <si>
    <t>$38.00</t>
  </si>
  <si>
    <t>CNY30.00</t>
  </si>
  <si>
    <t>chieng</t>
  </si>
  <si>
    <t>$250.00</t>
  </si>
  <si>
    <t>年刊</t>
  </si>
  <si>
    <t>$455.00 (1年)</t>
  </si>
  <si>
    <t>$15.00</t>
  </si>
  <si>
    <t>$6.00</t>
  </si>
  <si>
    <t>$150.00</t>
  </si>
  <si>
    <t>$28.00</t>
  </si>
  <si>
    <t>$9.00</t>
  </si>
  <si>
    <t>$23.00</t>
  </si>
  <si>
    <t>半月刊</t>
  </si>
  <si>
    <t>$32.00</t>
  </si>
  <si>
    <t>$8.00</t>
  </si>
  <si>
    <t>1年14期</t>
  </si>
  <si>
    <t>1年17期</t>
  </si>
  <si>
    <t>$13.00</t>
  </si>
  <si>
    <t>$18.00</t>
  </si>
  <si>
    <t>$68.00</t>
  </si>
  <si>
    <t>1年4期</t>
  </si>
  <si>
    <t>$45.00 (1年)</t>
  </si>
  <si>
    <t>1年8期</t>
  </si>
  <si>
    <t>$150.00 (12期)</t>
  </si>
  <si>
    <t>1年6期</t>
  </si>
  <si>
    <t>$5.00</t>
  </si>
  <si>
    <t>1年5期</t>
  </si>
  <si>
    <t>$346.00 (1年)</t>
  </si>
  <si>
    <t>$7.00</t>
  </si>
  <si>
    <t>$135.00 (1年)</t>
  </si>
  <si>
    <t>$110.00</t>
  </si>
  <si>
    <t>10日刊</t>
  </si>
  <si>
    <t>$108.00</t>
  </si>
  <si>
    <t>chifre</t>
  </si>
  <si>
    <t xml:space="preserve">GS1 Hong Kong  </t>
  </si>
  <si>
    <t xml:space="preserve">The Chinese University of Hong Kong Press  </t>
  </si>
  <si>
    <t xml:space="preserve">Infinity Media Group  </t>
  </si>
  <si>
    <t xml:space="preserve">Obstetrical &amp; Gynaecological Society of Hong Kong  </t>
  </si>
  <si>
    <t xml:space="preserve">Tatler Asia (Hong Kong) Limited  </t>
  </si>
  <si>
    <t xml:space="preserve">BA Publishing Limited  </t>
  </si>
  <si>
    <t>$145.00</t>
  </si>
  <si>
    <t xml:space="preserve">中國早報全媒體傳媒股份有限公司  </t>
  </si>
  <si>
    <t xml:space="preserve">中華時報傳媒集團有限公司  </t>
  </si>
  <si>
    <t xml:space="preserve">香港文學館有限公司  </t>
  </si>
  <si>
    <t xml:space="preserve">美顯國際有限公司  </t>
  </si>
  <si>
    <t xml:space="preserve">新傳媒服務顧問有限公司  </t>
  </si>
  <si>
    <t xml:space="preserve">知識教育科技有限公司  </t>
  </si>
  <si>
    <t xml:space="preserve">Fromthecaptain Limited  </t>
  </si>
  <si>
    <t xml:space="preserve">美術家出版社  </t>
  </si>
  <si>
    <t xml:space="preserve">Future Media Limited  </t>
  </si>
  <si>
    <t xml:space="preserve">香港新文藝傳媒出版公司  </t>
  </si>
  <si>
    <t xml:space="preserve">香港文學生活館  </t>
  </si>
  <si>
    <t xml:space="preserve">傅哲有限公司  </t>
  </si>
  <si>
    <t xml:space="preserve">華人傳媒集團有限公司  </t>
  </si>
  <si>
    <t xml:space="preserve">香港中文大學出版社  </t>
  </si>
  <si>
    <t xml:space="preserve">玉皇朝圖書有限公司  </t>
  </si>
  <si>
    <t xml:space="preserve">Fromthecabin Limited  </t>
  </si>
  <si>
    <t xml:space="preserve">Asia App Limited  </t>
  </si>
  <si>
    <t xml:space="preserve">Rubicon Media Limited  </t>
  </si>
  <si>
    <t>$83.00</t>
  </si>
  <si>
    <t>逢週5出版</t>
  </si>
  <si>
    <t>No.</t>
  </si>
  <si>
    <t xml:space="preserve">Thomson Reuters Hong Kong Limited  </t>
  </si>
  <si>
    <t>$160.00</t>
  </si>
  <si>
    <t xml:space="preserve">Hong Kong Arts Centre  </t>
  </si>
  <si>
    <t>USD1,990.00/a.</t>
  </si>
  <si>
    <t>USD1,980.00/a.</t>
  </si>
  <si>
    <t>$340.00/a.</t>
  </si>
  <si>
    <t>$820.00/a.</t>
  </si>
  <si>
    <t>$132.00/a.</t>
  </si>
  <si>
    <t>$2,600.00/a.</t>
  </si>
  <si>
    <t>USD1,595.00/a.</t>
  </si>
  <si>
    <t>2021/2022</t>
  </si>
  <si>
    <t>$4,085.00/a.</t>
  </si>
  <si>
    <t>$400.00/a.</t>
  </si>
  <si>
    <t>$200.00/a.</t>
  </si>
  <si>
    <t xml:space="preserve">Sweet &amp; Maxwell  </t>
  </si>
  <si>
    <t>$2,450.00/a.</t>
  </si>
  <si>
    <t>2/m.</t>
  </si>
  <si>
    <t>$840.00/a.</t>
  </si>
  <si>
    <t>$1,250.00/a.</t>
  </si>
  <si>
    <t>USD48.00/a.</t>
  </si>
  <si>
    <t>$120.00/a.</t>
  </si>
  <si>
    <t>$14.00</t>
  </si>
  <si>
    <t>$56.00</t>
  </si>
  <si>
    <t>$120.00 (1年)</t>
  </si>
  <si>
    <t xml:space="preserve">黃玉郎集團有限公司  </t>
  </si>
  <si>
    <t xml:space="preserve">東區區議會  </t>
  </si>
  <si>
    <t xml:space="preserve">基督教香港信義會社會服務部  </t>
  </si>
  <si>
    <t xml:space="preserve">香港國際旅遊有限公司  </t>
  </si>
  <si>
    <t xml:space="preserve">A Magazine Company  </t>
  </si>
  <si>
    <t xml:space="preserve">新假期出版有限公司  </t>
  </si>
  <si>
    <t xml:space="preserve">道風書社  </t>
  </si>
  <si>
    <t xml:space="preserve">臣匯有限公司  </t>
  </si>
  <si>
    <t xml:space="preserve">Koomen International Company Limited  </t>
  </si>
  <si>
    <t xml:space="preserve">                                                          semi-a.</t>
    <phoneticPr fontId="1" type="noConversion"/>
  </si>
  <si>
    <r>
      <t>(</t>
    </r>
    <r>
      <rPr>
        <b/>
        <i/>
        <sz val="12"/>
        <rFont val="細明體"/>
        <family val="3"/>
        <charset val="136"/>
      </rPr>
      <t>中文期刊</t>
    </r>
    <r>
      <rPr>
        <b/>
        <i/>
        <sz val="12"/>
        <rFont val="Times New Roman"/>
        <family val="1"/>
      </rPr>
      <t>)</t>
    </r>
  </si>
  <si>
    <t>期刊名</t>
    <phoneticPr fontId="1" type="noConversion"/>
  </si>
  <si>
    <t>語言</t>
    <phoneticPr fontId="1" type="noConversion"/>
  </si>
  <si>
    <t>2022</t>
  </si>
  <si>
    <t>Author Index, 2022</t>
  </si>
  <si>
    <t>Periodicals, 2022</t>
  </si>
  <si>
    <r>
      <rPr>
        <b/>
        <u/>
        <sz val="12"/>
        <rFont val="細明體"/>
        <family val="3"/>
        <charset val="136"/>
      </rPr>
      <t>期刊</t>
    </r>
    <r>
      <rPr>
        <b/>
        <u/>
        <sz val="12"/>
        <rFont val="Times New Roman"/>
        <family val="1"/>
      </rPr>
      <t>, 2022</t>
    </r>
  </si>
  <si>
    <r>
      <t>2022</t>
    </r>
    <r>
      <rPr>
        <u/>
        <sz val="12"/>
        <rFont val="細明體"/>
        <family val="3"/>
        <charset val="136"/>
      </rPr>
      <t>年登記的期次</t>
    </r>
  </si>
  <si>
    <t>Issues Received in 2022</t>
  </si>
  <si>
    <t>Jan-Dec 2022</t>
  </si>
  <si>
    <t>2021 no. 1-2</t>
  </si>
  <si>
    <t>Spring-Winter 2022</t>
  </si>
  <si>
    <t>vol. 21-23 Mar/May-Sep/Nov 2022</t>
  </si>
  <si>
    <t>vol. 27 no. 2-12 Feb 2022-Dec/Jan 2022/2023</t>
  </si>
  <si>
    <t>vol. 30 2021</t>
  </si>
  <si>
    <t>Jun 2022</t>
  </si>
  <si>
    <t>issue 1418 24 May 2021;
issue 1449-1497 10 Jan-19 Dec 2022</t>
  </si>
  <si>
    <t>22 Feb-31 Mar 2022;
31 May-31 Oct 2022;
2021</t>
  </si>
  <si>
    <t>vol. 7 Summer 2022</t>
  </si>
  <si>
    <t>Mar 2022;
Aug 2022;
Nov 2022</t>
  </si>
  <si>
    <t>May/Jun 2022;
Oct/Dec 2022;
Jul/Sep 2022</t>
  </si>
  <si>
    <t>issue 97-99 Feb/May-Oct 2022</t>
  </si>
  <si>
    <t>Jan-Nov 2022</t>
  </si>
  <si>
    <t>vol. 32 no. 2-11 Feb-Nov 2022</t>
  </si>
  <si>
    <t>2021 issue 6 (no. 151) Dec 2021;
2022 issue 1-5 (no. 152-156) Feb-Oct 2022</t>
  </si>
  <si>
    <t>2022 no. 1-4 (vol. 148-151) Jan-Oct 2022</t>
  </si>
  <si>
    <t>2021 no. 4;
2022 no. 1-2</t>
  </si>
  <si>
    <t>vol. 22 no. 1-4 Feb-Nov 2022</t>
  </si>
  <si>
    <t>no. 387-388 Nov-Dec 2021</t>
  </si>
  <si>
    <t>2021 no. 2</t>
  </si>
  <si>
    <t>vol. 31 no. 3-6 Jan-Jul 2022;
vol. 32 no. 1-2 Sep-Nov 2022</t>
  </si>
  <si>
    <t>Apr 2022</t>
  </si>
  <si>
    <t>vol. 32 no. 1 Jan 2022</t>
  </si>
  <si>
    <t>issue 204 Dec/Jan 2021/2022;
issue 205-215 Jan/Feb-Nov/Dec 2022;
issue 216 Dec/Jan 2022/2023</t>
  </si>
  <si>
    <t>vol. 23 no. 6 Dec/Jan 2021/2022;
vol. 24 no. 1-3 Feb/Mar-Jun/Jul 2022</t>
  </si>
  <si>
    <t>issue. 5 Oct/Dec 2021;
issue. 6-8 Jan/Mar-Jul/Sep 2022</t>
  </si>
  <si>
    <t>vol. 442 no. 9277-9287 01 Jan-12 Mar 2022;
vol. 442 no. 9289 26 Mar 2022;
vol. 443 no. 9290-9302 02 Apr-25 Jun 2022;
vol. 444 no. 9303-9315 02 Jul-24 Sep 2022;
vol. 445 no. 9316-9327 01 Oct-24 Dec 2022</t>
  </si>
  <si>
    <t>vol. 30 issue 1-3 Mar-Sep 2022</t>
  </si>
  <si>
    <t>vol. 22 2021;
vol. 23 2021;
vol. 24 2022</t>
  </si>
  <si>
    <t xml:space="preserve">Hong Kong Facade Association  </t>
  </si>
  <si>
    <t>$50.00 (pbk.)</t>
  </si>
  <si>
    <t>vol. 47 no. 1-4 Jan/Mar-Oct/Dec 2022</t>
  </si>
  <si>
    <t>Winter 2021;
Summer 2022</t>
  </si>
  <si>
    <t>vol. 22 no. 1-5 Feb-Sep 2022</t>
  </si>
  <si>
    <t>vol. 36 no. 307 2022;
vol. 37 no. 308-309 2022</t>
  </si>
  <si>
    <t>Jan-Oct 2022</t>
  </si>
  <si>
    <t>vol. 81-82 Mar/May-Aug/Oct 2022</t>
  </si>
  <si>
    <t>Apr 2022;
Sep 2022;
Nov 2022</t>
  </si>
  <si>
    <t>03 Jan-17 Jan 2022;
30 Mar-19 Dec 2022</t>
  </si>
  <si>
    <t>vol. 25 no. 52 31 Dec 2021;
vol. 26 no. 1-50 07 Jan-16 Dec 2022</t>
  </si>
  <si>
    <t>vol. 25 no. 350-359 23 Dec-31 Dec 2021;
vol. 26 no. 1 Jan-423 09 Dec-14 Dec 2022</t>
  </si>
  <si>
    <t>vol. 26 no. 162 01 May 2021</t>
  </si>
  <si>
    <t>vol. 26 no. 47 08 Feb-362 25 Oct 2022</t>
  </si>
  <si>
    <t>vol. 26 no. 68 23 Feb 2022</t>
  </si>
  <si>
    <t>vol. 26 no. 15 14 Apr-50 16 Dec 2022</t>
  </si>
  <si>
    <t>vol. 26 no. 2 21 Jan-49 09 Dec 2022</t>
  </si>
  <si>
    <t>vol. 26 no. 6 11 Feb-49 09 Dec 2022</t>
  </si>
  <si>
    <t>vol. 25 no. 52 31 Dec 2021;
vol. 26 no. 1 07 Jan-50 16 Dec 2022</t>
  </si>
  <si>
    <t>vol. 291 Dec 2021;
vol. 292-294 Jan-Nov 2022</t>
  </si>
  <si>
    <t>vol. 42 no. 493-499 Jan/Feb-Sep 2022;
vol. 43 no. 501 Nov 2022</t>
  </si>
  <si>
    <t>2021 no. 6 pt. 3-4 15 Dec-29 Dec 2021;
2022 no. 1 pt. 1-3 15 Jan-15 Feb 2022;
2021 vol. 6 (index)</t>
  </si>
  <si>
    <t>2021 no. 1-2;
2022 Special Release</t>
  </si>
  <si>
    <t>Part 4 2020;
Part 1-2 2021</t>
  </si>
  <si>
    <t>Jan/Feb-Nov/Dec 2022</t>
  </si>
  <si>
    <t>issue 99-100 May-Nov 2022</t>
  </si>
  <si>
    <t>no. 1-4 Jan/Mar-Oct/Dec 2022</t>
  </si>
  <si>
    <t>Feb/Apr 2022;
May/Jul 2022;
Aug/Oct 2022</t>
  </si>
  <si>
    <t>vol. 22 no. 1-2 Jan-Jul 2022</t>
  </si>
  <si>
    <t>vol. 47 &amp; 48 no. 1 &amp; 1 2021/2022</t>
  </si>
  <si>
    <t>vol. 51 part 1-2 2021</t>
  </si>
  <si>
    <t>part 1-2 15 Jan-31 Jul 2021</t>
  </si>
  <si>
    <t>vol. 27 no. 6 Dec 2021;
vol. 28 no. 1-6 Feb-Dec 2022</t>
  </si>
  <si>
    <t>Apr/Jun-Oct/Dec 2022</t>
  </si>
  <si>
    <t>vol. 43 no. 4 Dec 2021;
vol. 44 no. 1-3 Mar-Sep 2022</t>
  </si>
  <si>
    <t>vol. 3 no. 2-3 Mar-Jun 2022</t>
  </si>
  <si>
    <t>Dec 2021;
Jan-Feb 2022;
Apr-Aug 2022;
Oct-Nov 2022</t>
  </si>
  <si>
    <t>vol. 22 issue 2 Sep 2022</t>
  </si>
  <si>
    <t>Sep-Dec 2021;
Mar-Dec 2022</t>
  </si>
  <si>
    <t>vol. 52 issue 1-4 Mar-Dec 2022</t>
  </si>
  <si>
    <t>vol. 48 issue 4 Dec 2021;
vol. 49 issue 1-3 Mar-Sep 2022</t>
  </si>
  <si>
    <t>vol. 27 no. 4 2021;
vol. 28 no. 1-2 2022</t>
  </si>
  <si>
    <t>Feb-Dec 2022</t>
  </si>
  <si>
    <t>issue 75-78 Sep-Dec 2021;
issue 79-84 Jan-Jun 2022</t>
  </si>
  <si>
    <t>2022 vol. 1-3 (no. 202-204)</t>
  </si>
  <si>
    <t>issue 429 Sep/Oct 2021;
issue 431-436 Jan/Feb-Nov/Dec 2022;
LAB-GROWN DIAMOND Special 2022;
Pearl Report 2021/2022-2022/2023;
Equipment &amp; Supplies Directory 2022-2023</t>
  </si>
  <si>
    <t>vol. 8 no. 1 Jun 2021</t>
  </si>
  <si>
    <t>18 Aug-27 Oct 2021</t>
  </si>
  <si>
    <t>issue 14 Dec 2021;
issue 15 Mar 2022</t>
  </si>
  <si>
    <t>Nov-Dec 2021;
Jan-Aug 2022</t>
  </si>
  <si>
    <t>168th ed. Dec 2021;
169th-170th ed. Mar-Jun 2022</t>
  </si>
  <si>
    <t>Nov/Dec 2021;
Jan/Feb-Jul/Aug 2022</t>
  </si>
  <si>
    <t>issue 1200-1223 12 Jan-14 Dec 2022</t>
  </si>
  <si>
    <t>issue 30 Nov/Dec 2021;
issue 31-35 Feb-Sep/Oct 2022</t>
  </si>
  <si>
    <t>31 May-31 Oct 2022;
2021</t>
  </si>
  <si>
    <t>vol. 53 no. 1-5 Jan/Feb-Sep/Oct 2022</t>
  </si>
  <si>
    <t>2022 no. 1</t>
  </si>
  <si>
    <t>issue 480-481 22 Dec-29 Dec 2021;
issue 482-531 05 Jan-21 Dec 2022</t>
  </si>
  <si>
    <t>issue 107 Dec/Jan 2021/2022;
issue 108-109 Mar-May 2022</t>
  </si>
  <si>
    <t>Jan-Oct 2022;
Dec 2022</t>
  </si>
  <si>
    <t>30 Apr-30 Sep 2022;
2021</t>
  </si>
  <si>
    <t>no. 97 Spring 2022</t>
  </si>
  <si>
    <t>vol. 45 no. 1-4 Jan/Mar-Oct/Dec 2022</t>
  </si>
  <si>
    <t>Jan/Feb-Jun 2022;
Jul/Aug-Dec 2022</t>
  </si>
  <si>
    <t>vol. 76 no. 1-52 02 Jan-25 Dec 2022</t>
  </si>
  <si>
    <t>02 Jan-10 Apr 2022;
24 Apr-18 Dec 2022</t>
  </si>
  <si>
    <t>vol. 31 issue 1 May 2022;
Special issue: Pillboxes on Hong Kong Island in the era of World War II;
Special issue: Pillboxes along the gin drinker's line, 80 years after World War II</t>
  </si>
  <si>
    <t>vol. 30 no. 12 Dec 2021;
vol. 31 no. 1-11 Jan-Nov 2022</t>
  </si>
  <si>
    <t>issue 50-51 2022</t>
  </si>
  <si>
    <t xml:space="preserve">Tasting Kitchen Limited  </t>
  </si>
  <si>
    <t>vol. 86 no. 6 Jan/Feb 2021;
vol. 87 no. 1-6 Mar/Apr 2021-Jan/Feb 2022;
vol. 88 no. 1-3 Mar/Apr-Jul/Aug 2022</t>
  </si>
  <si>
    <t xml:space="preserve">The Upper Room Chinese Publication Committee  </t>
  </si>
  <si>
    <t>$22.00</t>
  </si>
  <si>
    <t>no. 40 2021</t>
  </si>
  <si>
    <t xml:space="preserve">Lutheran Theological Seminary  </t>
  </si>
  <si>
    <t>no. 200 Spring 2022</t>
  </si>
  <si>
    <t>2022 vol. 1 (no. 162)</t>
  </si>
  <si>
    <t>no. 26 Nov 2022</t>
  </si>
  <si>
    <t>no. 1303-1308 05 Jan-16 Feb 2022;
no. 1314-1318 30 Mar-27 Apr 2022;
no. 1320-1326 11 May-22 Jun 2022;
no. 1328-1352 06 Jul-21 Dec 2022</t>
  </si>
  <si>
    <t>no. 877-884 06 Jan-03 Mar 2022</t>
  </si>
  <si>
    <t>May 2022;
no. 1-6 Jul-Dec 2022</t>
  </si>
  <si>
    <t>no. 153-164 Jan-Dec 2022</t>
  </si>
  <si>
    <t>vol. 54 no. 2-4 Nov 2021-May 2022;
vol. 55 no. 1 Oct 2022</t>
  </si>
  <si>
    <t>vol. 14 no. 1-4 Mar-Dec 2022</t>
  </si>
  <si>
    <t>issue 27 2021</t>
  </si>
  <si>
    <t>1年2期,</t>
  </si>
  <si>
    <t>不定期刊</t>
  </si>
  <si>
    <t xml:space="preserve">地平綫月刊有限公司  </t>
  </si>
  <si>
    <t xml:space="preserve">香港聖公會教育服務有限公司  </t>
  </si>
  <si>
    <t xml:space="preserve">酒誌傳訊有限公司  </t>
  </si>
  <si>
    <t xml:space="preserve">香港教育大學大中華研究中心  </t>
  </si>
  <si>
    <t>$75.00</t>
  </si>
  <si>
    <t xml:space="preserve">珠江論壇(出版社)有限公司  </t>
  </si>
  <si>
    <t xml:space="preserve">香港能仁專上學院  </t>
  </si>
  <si>
    <t>$300.00</t>
  </si>
  <si>
    <t>雙月刊.</t>
  </si>
  <si>
    <t xml:space="preserve">環球天道傳基協會  </t>
  </si>
  <si>
    <t xml:space="preserve">Happy Together Multimedia Co., Limited  </t>
  </si>
  <si>
    <t xml:space="preserve">Info Power Limited  </t>
  </si>
  <si>
    <t xml:space="preserve">醫德好中醫聯網  </t>
  </si>
  <si>
    <t xml:space="preserve">靈修日程編輯委員會  </t>
  </si>
  <si>
    <t>$16.00</t>
  </si>
  <si>
    <t xml:space="preserve">Hong Kong SMME Media Ltd. </t>
  </si>
  <si>
    <t xml:space="preserve">P-劉偉華  </t>
  </si>
  <si>
    <t xml:space="preserve">1957 &amp; Co. (Hospitality) Limited  </t>
    <phoneticPr fontId="18" type="noConversion"/>
  </si>
  <si>
    <t>1, 2756-2757, 8341</t>
  </si>
  <si>
    <t xml:space="preserve">360 Ludashi Holdings Limited  </t>
  </si>
  <si>
    <t>41, 2763</t>
  </si>
  <si>
    <t xml:space="preserve">51 Credit Card Inc  </t>
  </si>
  <si>
    <t>42, 2764</t>
  </si>
  <si>
    <t xml:space="preserve">A-Living Smart City Services Co., Ltd  </t>
  </si>
  <si>
    <t>2765, 8343</t>
  </si>
  <si>
    <t xml:space="preserve">A8 New Media Group Limited  </t>
  </si>
  <si>
    <t>2766, 8344</t>
  </si>
  <si>
    <t xml:space="preserve">AAC Technologies Holdings Inc  </t>
  </si>
  <si>
    <t>2767</t>
  </si>
  <si>
    <t xml:space="preserve">AAG Energy Holdings Limited  </t>
  </si>
  <si>
    <t>2768, 8345</t>
  </si>
  <si>
    <t xml:space="preserve">abc Multiactive Limited  </t>
  </si>
  <si>
    <t>43, 2769-2770, 8346</t>
  </si>
  <si>
    <t xml:space="preserve">Aberdeen Kai-fong Welfare Association Social Service  </t>
  </si>
  <si>
    <t>5859</t>
  </si>
  <si>
    <t xml:space="preserve">Able Engineering Holdings Limited  </t>
  </si>
  <si>
    <t>44, 8347</t>
  </si>
  <si>
    <t xml:space="preserve">Accel Group Holdings Limited  </t>
  </si>
  <si>
    <t>45, 8348</t>
  </si>
  <si>
    <t xml:space="preserve">Acotec Scientific Holdings Limited  </t>
  </si>
  <si>
    <t>46, 2771</t>
  </si>
  <si>
    <t xml:space="preserve">Affluent Foundation Holdings Limited  </t>
  </si>
  <si>
    <t>49, 8349</t>
  </si>
  <si>
    <t xml:space="preserve">Against Child Abuse Limited  </t>
  </si>
  <si>
    <t>50</t>
  </si>
  <si>
    <t xml:space="preserve">Agile Group Holdings Limited  </t>
  </si>
  <si>
    <t>2774, 8350</t>
  </si>
  <si>
    <t xml:space="preserve">Agricultural Bank of China Limited  </t>
  </si>
  <si>
    <t>2775, 8351</t>
  </si>
  <si>
    <t xml:space="preserve">AGTech Holdings Limited  </t>
  </si>
  <si>
    <t>51, 2776-2778, 8352</t>
  </si>
  <si>
    <t xml:space="preserve">Ahsay Backup Software Development Company Limited  </t>
  </si>
  <si>
    <t>52, 2779, 5860, 8353</t>
  </si>
  <si>
    <t xml:space="preserve">AK Medical Holdings Limited  </t>
  </si>
  <si>
    <t>53, 5865</t>
  </si>
  <si>
    <t xml:space="preserve">AL Group Limited  </t>
  </si>
  <si>
    <t>54, 2780-2781</t>
  </si>
  <si>
    <t xml:space="preserve">Alabaster, Chaloner Grenville  </t>
  </si>
  <si>
    <t>2782</t>
  </si>
  <si>
    <t xml:space="preserve">Alco Holdings Limited  </t>
  </si>
  <si>
    <t>55, 8354</t>
  </si>
  <si>
    <t xml:space="preserve">Alexander, Nadja  </t>
  </si>
  <si>
    <t>6242</t>
  </si>
  <si>
    <t xml:space="preserve">Allcock, Michelle Ling  </t>
  </si>
  <si>
    <t>56</t>
  </si>
  <si>
    <t xml:space="preserve">Allied Group Limited  </t>
  </si>
  <si>
    <t>2783, 8357</t>
  </si>
  <si>
    <t xml:space="preserve">Alltronics Holdings Limited  </t>
  </si>
  <si>
    <t>57, 2784</t>
  </si>
  <si>
    <t xml:space="preserve">Alpha Era International Holdings Limited  </t>
  </si>
  <si>
    <t>58-59</t>
  </si>
  <si>
    <t xml:space="preserve">Alphamab Oncology  </t>
  </si>
  <si>
    <t>2785, 8358</t>
  </si>
  <si>
    <t xml:space="preserve">Altus Holdings Limited  </t>
  </si>
  <si>
    <t>60, 2786, 8359-8360</t>
  </si>
  <si>
    <t xml:space="preserve">AM Group Holdings Limited  </t>
  </si>
  <si>
    <t>61, 8361</t>
  </si>
  <si>
    <t xml:space="preserve">Amber Hill Financial Holdings Limited  </t>
  </si>
  <si>
    <t>62, 2789</t>
  </si>
  <si>
    <t xml:space="preserve">Ameijde, Jeroen van  </t>
  </si>
  <si>
    <t>6543, 9237-9238</t>
  </si>
  <si>
    <t xml:space="preserve">AMS Public Transport Holdings Limited  </t>
  </si>
  <si>
    <t>63, 8364-8365</t>
  </si>
  <si>
    <t xml:space="preserve">Amuse Group Holding Limited  </t>
  </si>
  <si>
    <t>64, 2790, 5868, 8366</t>
  </si>
  <si>
    <t xml:space="preserve">Anchorstone Holdings Limited  </t>
  </si>
  <si>
    <t>2791, 8367</t>
  </si>
  <si>
    <t xml:space="preserve">Andersen, Hans Christian  </t>
  </si>
  <si>
    <t>2792</t>
  </si>
  <si>
    <t xml:space="preserve">Andersen, Marianne  </t>
  </si>
  <si>
    <t>65</t>
  </si>
  <si>
    <t xml:space="preserve">Andrews, Suzanne  </t>
  </si>
  <si>
    <t>66, 2793-2795, 5869-5870</t>
  </si>
  <si>
    <t xml:space="preserve">Angelalign Technology INC. </t>
  </si>
  <si>
    <t>2796</t>
  </si>
  <si>
    <t xml:space="preserve">Anton Oilfield Services Group  </t>
  </si>
  <si>
    <t>2830</t>
  </si>
  <si>
    <t xml:space="preserve">Anxian Yuan China Holdings Limited  </t>
  </si>
  <si>
    <t>71, 8380</t>
  </si>
  <si>
    <t xml:space="preserve">APAC Resources Limited  </t>
  </si>
  <si>
    <t>72, 2831, 8381</t>
  </si>
  <si>
    <t xml:space="preserve">Apex Ace Holding Limited  </t>
  </si>
  <si>
    <t>73, 5871-5873</t>
  </si>
  <si>
    <t xml:space="preserve">Apollo Future Mobility Group Limited  </t>
  </si>
  <si>
    <t>2832, 8382</t>
  </si>
  <si>
    <t xml:space="preserve">APT Satellite Holdings Limited  </t>
  </si>
  <si>
    <t>74, 2833</t>
  </si>
  <si>
    <t xml:space="preserve">Arists  </t>
  </si>
  <si>
    <t>5874</t>
  </si>
  <si>
    <t xml:space="preserve">Armstrong, J. </t>
  </si>
  <si>
    <t>6075-6076</t>
  </si>
  <si>
    <t xml:space="preserve">Art Group Holdings Limited  </t>
  </si>
  <si>
    <t>76, 2834</t>
  </si>
  <si>
    <t xml:space="preserve">Arthur, Gordon  </t>
  </si>
  <si>
    <t>632-637</t>
  </si>
  <si>
    <t xml:space="preserve">Artini Holdings Limited  </t>
  </si>
  <si>
    <t>77, 8383-8384</t>
  </si>
  <si>
    <t xml:space="preserve">Arts Optical International Holdings Limited  </t>
  </si>
  <si>
    <t>2835, 8385</t>
  </si>
  <si>
    <t xml:space="preserve">Ascentage Pharma Group International  </t>
  </si>
  <si>
    <t>2836</t>
  </si>
  <si>
    <t xml:space="preserve">Asia Cement (China) Holdings Corporation  </t>
  </si>
  <si>
    <t>2837, 5875</t>
  </si>
  <si>
    <t xml:space="preserve">Asia-express Logistics Holdings Limited  </t>
  </si>
  <si>
    <t>78-79, 5876, 8386-8387</t>
  </si>
  <si>
    <t xml:space="preserve">Asia Grocery Distribution Limited  </t>
  </si>
  <si>
    <t>80, 2838, 5877, 8388</t>
  </si>
  <si>
    <t xml:space="preserve">Asia-Pac Financial Investment Company Limited  </t>
  </si>
  <si>
    <t>5878</t>
  </si>
  <si>
    <t xml:space="preserve">Asia Pioneer Entertainment Holdings Limited  </t>
  </si>
  <si>
    <t>2839</t>
  </si>
  <si>
    <t xml:space="preserve">Asia Television Holdings Limited  </t>
  </si>
  <si>
    <t>5879</t>
  </si>
  <si>
    <t xml:space="preserve">Asiasec Properties Limited  </t>
  </si>
  <si>
    <t>2840, 8391</t>
  </si>
  <si>
    <t xml:space="preserve">ASM Pacific Technology Limited  </t>
  </si>
  <si>
    <t>2841</t>
  </si>
  <si>
    <t xml:space="preserve">ASMPT Limited  </t>
  </si>
  <si>
    <t>8392</t>
  </si>
  <si>
    <t xml:space="preserve">Atlinks Group Limited  </t>
  </si>
  <si>
    <t>83, 2845, 5883</t>
  </si>
  <si>
    <t xml:space="preserve">Au, Amy  </t>
  </si>
  <si>
    <t>646-647</t>
  </si>
  <si>
    <t xml:space="preserve">Au, Auntie  </t>
  </si>
  <si>
    <t>2846</t>
  </si>
  <si>
    <t xml:space="preserve">Au, Lawrence  </t>
  </si>
  <si>
    <t>8395</t>
  </si>
  <si>
    <t xml:space="preserve">Au, Lokman  </t>
  </si>
  <si>
    <t>85</t>
  </si>
  <si>
    <t xml:space="preserve">Aurum Pacific (China) Group Limited  </t>
  </si>
  <si>
    <t>86, 2847, 5884, 8396</t>
  </si>
  <si>
    <t xml:space="preserve">Ausupreme International Holdings Limited  </t>
  </si>
  <si>
    <t>5885</t>
  </si>
  <si>
    <t xml:space="preserve">Auto Italia Holdings Limited  </t>
  </si>
  <si>
    <t>2848-2849, 8397</t>
  </si>
  <si>
    <t xml:space="preserve">Automated Systems Holdings Limited  </t>
  </si>
  <si>
    <t>2850, 8398</t>
  </si>
  <si>
    <t xml:space="preserve">AV Concept Holdings Limited  </t>
  </si>
  <si>
    <t>92, 8399</t>
  </si>
  <si>
    <t xml:space="preserve">AVIC Joy Holdings (HK) Limited  </t>
  </si>
  <si>
    <t>93, 2851</t>
  </si>
  <si>
    <t xml:space="preserve">Azar, Betty S. </t>
  </si>
  <si>
    <t>6101-6102</t>
  </si>
  <si>
    <t xml:space="preserve">Azhar, Alya Iman  </t>
  </si>
  <si>
    <t>3162, 3164, 3462, 3464, 3473, 5880-5882, 6061-6062, 6105, 6232, 6235-6236, 6298, 6663, 8789</t>
  </si>
  <si>
    <t xml:space="preserve">Azhari, Aainaa  </t>
  </si>
  <si>
    <t>8733, 8736-8737, 8740, 8743, 8798</t>
  </si>
  <si>
    <t xml:space="preserve">B &amp; S International Holdings Ltd. </t>
  </si>
  <si>
    <t>94, 8400-8401</t>
  </si>
  <si>
    <t xml:space="preserve">Babington Editorial Team  </t>
  </si>
  <si>
    <t>364-367, 3249-3250, 6117, 8614</t>
  </si>
  <si>
    <t xml:space="preserve">Badley, Allan  </t>
  </si>
  <si>
    <t>3565-3572, 6319-6323, 6416-6419</t>
  </si>
  <si>
    <t xml:space="preserve">Bagnall, Nathan  </t>
  </si>
  <si>
    <t>95</t>
  </si>
  <si>
    <t xml:space="preserve">Bai, Wen-gang  </t>
  </si>
  <si>
    <t>844</t>
  </si>
  <si>
    <t xml:space="preserve">Baioo Family Interactive Limited  </t>
  </si>
  <si>
    <t>96, 5886</t>
  </si>
  <si>
    <t xml:space="preserve">Bamboos Health Care Holdings Limited  </t>
  </si>
  <si>
    <t>97-99, 5887</t>
  </si>
  <si>
    <t xml:space="preserve">Bank of China (Hong Kong) Limited  </t>
  </si>
  <si>
    <t>2852, 8403</t>
  </si>
  <si>
    <t xml:space="preserve">Bank of China Limited  </t>
  </si>
  <si>
    <t>2853, 8404</t>
  </si>
  <si>
    <t xml:space="preserve">Bank of Chongqing Co., Ltd. </t>
  </si>
  <si>
    <t>2854</t>
  </si>
  <si>
    <t xml:space="preserve">Bao Shen Holdings Limited  </t>
  </si>
  <si>
    <t>100, 2857, 5889, 8406</t>
  </si>
  <si>
    <t xml:space="preserve">Baoye Group Company Limited  </t>
  </si>
  <si>
    <t>101, 2858</t>
  </si>
  <si>
    <t xml:space="preserve">Bar Pacific Group Holdings Limited  </t>
  </si>
  <si>
    <t>2859, 8407-8408</t>
  </si>
  <si>
    <t xml:space="preserve">Barrett, T. H. </t>
  </si>
  <si>
    <t>3166</t>
  </si>
  <si>
    <t xml:space="preserve">Basetrophy Group Holdings Limited  </t>
  </si>
  <si>
    <t>102, 2860, 5890</t>
  </si>
  <si>
    <t xml:space="preserve">Bauhaus International (Holdings) Limited  </t>
  </si>
  <si>
    <t>104, 5893</t>
  </si>
  <si>
    <t xml:space="preserve">BaWang International (Group) Holding Limited  </t>
  </si>
  <si>
    <t>2861</t>
  </si>
  <si>
    <t xml:space="preserve">Bax, Arlene  </t>
  </si>
  <si>
    <t>6861</t>
  </si>
  <si>
    <t xml:space="preserve">Bay Area Gold Group Limited  </t>
  </si>
  <si>
    <t>105</t>
  </si>
  <si>
    <t xml:space="preserve">BC Technology Group Limited  </t>
  </si>
  <si>
    <t>106, 2862</t>
  </si>
  <si>
    <t xml:space="preserve">Beatty, Ken  </t>
  </si>
  <si>
    <t>5953</t>
  </si>
  <si>
    <t xml:space="preserve">Becker, Fanny-Min  </t>
  </si>
  <si>
    <t>2863-2864</t>
  </si>
  <si>
    <t xml:space="preserve">Beijing Airdoc Technology Co., Ltd  </t>
  </si>
  <si>
    <t>2865, 8409</t>
  </si>
  <si>
    <t xml:space="preserve">Beijing Arbitration Commission  </t>
  </si>
  <si>
    <t>6052</t>
  </si>
  <si>
    <t xml:space="preserve">Beijing Capital Jiaye Property Service Co., Limited  </t>
  </si>
  <si>
    <t>2866</t>
  </si>
  <si>
    <t xml:space="preserve">Beijing Chunlizhengda Medical Instruments Co., Ltd. </t>
  </si>
  <si>
    <t>5894</t>
  </si>
  <si>
    <t xml:space="preserve">Beijing Enterprises Environment Group Limited  </t>
  </si>
  <si>
    <t>2867, 8410</t>
  </si>
  <si>
    <t xml:space="preserve">Beijing Enterprises Holdings Limited  </t>
  </si>
  <si>
    <t>107, 2868</t>
  </si>
  <si>
    <t xml:space="preserve">Beijing Enterprises Water Group Limited  </t>
  </si>
  <si>
    <t>108, 2869</t>
  </si>
  <si>
    <t xml:space="preserve">Beijing Health (Holdings) Limited  </t>
  </si>
  <si>
    <t>109, 5895-5896</t>
  </si>
  <si>
    <t xml:space="preserve">Beijing International Arbitration Center  </t>
  </si>
  <si>
    <t xml:space="preserve">Beijing North Star Company Limited  </t>
  </si>
  <si>
    <t>5897</t>
  </si>
  <si>
    <t xml:space="preserve">Beijing Properties (Holdings) Limited  </t>
  </si>
  <si>
    <t>110, 2870</t>
  </si>
  <si>
    <t xml:space="preserve">Beijing Sports and Entertainment Industry Group Limited  </t>
  </si>
  <si>
    <t>2871</t>
  </si>
  <si>
    <t xml:space="preserve">BeijingWest Industries International Limited  </t>
  </si>
  <si>
    <t>111, 5898</t>
  </si>
  <si>
    <t xml:space="preserve">Being Media Limited  </t>
  </si>
  <si>
    <t>2872</t>
  </si>
  <si>
    <t xml:space="preserve">Bergquist, Lester  </t>
  </si>
  <si>
    <t>6579, 6581-6583, 6602, 6604-6606</t>
  </si>
  <si>
    <t xml:space="preserve">Best Pacific International Holdings Limited  </t>
  </si>
  <si>
    <t>112, 2873, 8411</t>
  </si>
  <si>
    <t xml:space="preserve">Bevan, Paul  </t>
  </si>
  <si>
    <t>2979</t>
  </si>
  <si>
    <t xml:space="preserve">Beyond Vision International  </t>
  </si>
  <si>
    <t>8413</t>
  </si>
  <si>
    <t xml:space="preserve">Bickley, Gillian  </t>
  </si>
  <si>
    <t>3805, 5899</t>
  </si>
  <si>
    <t xml:space="preserve">Bickley, Verner  </t>
  </si>
  <si>
    <t>3805</t>
  </si>
  <si>
    <t xml:space="preserve">Bilbow, Angie  </t>
  </si>
  <si>
    <t>5863-5864</t>
  </si>
  <si>
    <t xml:space="preserve">Bilbow, Grahame  </t>
  </si>
  <si>
    <t xml:space="preserve">Binhai Investment Company Limited  </t>
  </si>
  <si>
    <t>2874</t>
  </si>
  <si>
    <t xml:space="preserve">Biosino Bio-Technology and Science Incorporation  </t>
  </si>
  <si>
    <t>113, 2875-2876, 8414</t>
  </si>
  <si>
    <t xml:space="preserve">Bird, Les  </t>
  </si>
  <si>
    <t>2877</t>
  </si>
  <si>
    <t xml:space="preserve">Birmingham Sports Holdings Limited  </t>
  </si>
  <si>
    <t>114, 2878</t>
  </si>
  <si>
    <t xml:space="preserve">Blackford, Liam  </t>
  </si>
  <si>
    <t>116</t>
  </si>
  <si>
    <t xml:space="preserve">Bll Railway Transportation Technology Holdings Company Limited  </t>
  </si>
  <si>
    <t>2879</t>
  </si>
  <si>
    <t xml:space="preserve">Blue River Holdings Limited  </t>
  </si>
  <si>
    <t>2880-2881</t>
  </si>
  <si>
    <t xml:space="preserve">BOC Aviation Limited  </t>
  </si>
  <si>
    <t>117, 2882</t>
  </si>
  <si>
    <t xml:space="preserve">BOC Hong Kong (Holdings) Limited  </t>
  </si>
  <si>
    <t>2883-2884, 8415</t>
  </si>
  <si>
    <t xml:space="preserve">BOE Varitronix Limited  </t>
  </si>
  <si>
    <t>2885</t>
  </si>
  <si>
    <t xml:space="preserve">Boill Healthcare Holdings Limited  </t>
  </si>
  <si>
    <t>118, 8416</t>
  </si>
  <si>
    <t xml:space="preserve">Bokhary  </t>
  </si>
  <si>
    <t>91</t>
  </si>
  <si>
    <t xml:space="preserve">Bokhary, Kemal  </t>
  </si>
  <si>
    <t>119</t>
  </si>
  <si>
    <t xml:space="preserve">Bokhary, N. P. J. </t>
  </si>
  <si>
    <t>75, 87-90, 127</t>
  </si>
  <si>
    <t xml:space="preserve">Bonjour Holdings Limited  </t>
  </si>
  <si>
    <t>120, 5901</t>
  </si>
  <si>
    <t xml:space="preserve">Bonny International Holding Limited  </t>
  </si>
  <si>
    <t>8417</t>
  </si>
  <si>
    <t xml:space="preserve">Bortex Global Limited  </t>
  </si>
  <si>
    <t>121-122, 2886, 8428</t>
  </si>
  <si>
    <t xml:space="preserve">Boultwood, Ellie  </t>
  </si>
  <si>
    <t>642-643</t>
  </si>
  <si>
    <t xml:space="preserve">Bovard, Jennifer  </t>
  </si>
  <si>
    <t>123</t>
  </si>
  <si>
    <t xml:space="preserve">Boyaa Interactive International Limited  </t>
  </si>
  <si>
    <t>2887</t>
  </si>
  <si>
    <t xml:space="preserve">Brainhole Technology Limited  </t>
  </si>
  <si>
    <t>124, 5902</t>
  </si>
  <si>
    <t xml:space="preserve">Breshears, Guy  </t>
  </si>
  <si>
    <t>2890-2892, 5903-5905</t>
  </si>
  <si>
    <t xml:space="preserve">Bright Future Technology Holdings Limited  </t>
  </si>
  <si>
    <t>2893</t>
  </si>
  <si>
    <t xml:space="preserve">Bright Smart Securities &amp; Commodities Group Limited  </t>
  </si>
  <si>
    <t>5906</t>
  </si>
  <si>
    <t xml:space="preserve">Brii Biosciences Limited  </t>
  </si>
  <si>
    <t>2894</t>
  </si>
  <si>
    <t xml:space="preserve">Brockman Mining Limited  </t>
  </si>
  <si>
    <t>125, 2895</t>
  </si>
  <si>
    <t xml:space="preserve">Bruce, Andrew  </t>
  </si>
  <si>
    <t>298, 3161-3164, 6061-6062, 8549-8550</t>
  </si>
  <si>
    <t xml:space="preserve">Bruce, Barnaby  </t>
  </si>
  <si>
    <t>6780-6782</t>
  </si>
  <si>
    <t xml:space="preserve">Bruce, Christine  </t>
  </si>
  <si>
    <t>2896-2914</t>
  </si>
  <si>
    <t xml:space="preserve">Buaton, Heidi  </t>
  </si>
  <si>
    <t>3949-3952</t>
  </si>
  <si>
    <t xml:space="preserve">Budweiser Brewing Company Apac Limited  </t>
  </si>
  <si>
    <t>2915</t>
  </si>
  <si>
    <t xml:space="preserve">Build King Holdings Limited  </t>
  </si>
  <si>
    <t>2917, 8430</t>
  </si>
  <si>
    <t xml:space="preserve">Burrows, Resa  </t>
  </si>
  <si>
    <t>2924-2926</t>
  </si>
  <si>
    <t xml:space="preserve">But, Betty Wai Man  </t>
  </si>
  <si>
    <t>6045</t>
  </si>
  <si>
    <t xml:space="preserve">Byrnes, Andrew  </t>
  </si>
  <si>
    <t>6245</t>
  </si>
  <si>
    <t xml:space="preserve">C Cheng Holdings Limited  </t>
  </si>
  <si>
    <t>132, 5913-5914</t>
  </si>
  <si>
    <t xml:space="preserve">C-link Squared Limited  </t>
  </si>
  <si>
    <t>2933, 8433</t>
  </si>
  <si>
    <t xml:space="preserve">C&amp;D International Investment Group Limited  </t>
  </si>
  <si>
    <t>2934</t>
  </si>
  <si>
    <t xml:space="preserve">C&amp;D Property Management Group Co., Ltd  </t>
  </si>
  <si>
    <t>2935</t>
  </si>
  <si>
    <t xml:space="preserve">C&amp;N Holdings Limited  </t>
  </si>
  <si>
    <t>133, 5915-5917</t>
  </si>
  <si>
    <t xml:space="preserve">Cai, Jing Wei  </t>
  </si>
  <si>
    <t>3155</t>
  </si>
  <si>
    <t xml:space="preserve">Cai, Serena  </t>
  </si>
  <si>
    <t>6087, 6863</t>
  </si>
  <si>
    <t xml:space="preserve">Cam, Lisa  </t>
  </si>
  <si>
    <t>5854</t>
  </si>
  <si>
    <t xml:space="preserve">Canggang Railway Limited  </t>
  </si>
  <si>
    <t>2936, 8434</t>
  </si>
  <si>
    <t xml:space="preserve">CanSino Biologics Inc  </t>
  </si>
  <si>
    <t>2948</t>
  </si>
  <si>
    <t xml:space="preserve">Canvest Environmental Protection Group Company Limited  </t>
  </si>
  <si>
    <t>2949, 8435</t>
  </si>
  <si>
    <t xml:space="preserve">Capinfo Company Limited  </t>
  </si>
  <si>
    <t>2950</t>
  </si>
  <si>
    <t xml:space="preserve">Capital Environment Holdings Limited  </t>
  </si>
  <si>
    <t>2951, 8436</t>
  </si>
  <si>
    <t xml:space="preserve">Capital, HashKey  </t>
  </si>
  <si>
    <t>8437</t>
  </si>
  <si>
    <t xml:space="preserve">Capital VC Limited  </t>
  </si>
  <si>
    <t>2952, 5935</t>
  </si>
  <si>
    <t xml:space="preserve">Caronni, Paola  </t>
  </si>
  <si>
    <t>134</t>
  </si>
  <si>
    <t xml:space="preserve">Carrianna Group Holdings Company Limited  </t>
  </si>
  <si>
    <t>135, 8439</t>
  </si>
  <si>
    <t xml:space="preserve">Carry Wealth Holdings Limited  </t>
  </si>
  <si>
    <t>136, 2953, 8440</t>
  </si>
  <si>
    <t xml:space="preserve">Carsgen Therapeutics Holdings Limited  </t>
  </si>
  <si>
    <t>8441</t>
  </si>
  <si>
    <t xml:space="preserve">Carswell, Mel  </t>
  </si>
  <si>
    <t xml:space="preserve">Casablanca Group Limited  </t>
  </si>
  <si>
    <t>137, 5936-5937</t>
  </si>
  <si>
    <t xml:space="preserve">Cash, Carlton  </t>
  </si>
  <si>
    <t>8584</t>
  </si>
  <si>
    <t xml:space="preserve">Cathay Media and Education Group Inc. </t>
  </si>
  <si>
    <t>138, 2954</t>
  </si>
  <si>
    <t xml:space="preserve">Cave, Lydia  </t>
  </si>
  <si>
    <t>2955-2959</t>
  </si>
  <si>
    <t xml:space="preserve">CBK Holdings Limited  </t>
  </si>
  <si>
    <t>139-140, 5938-5941, 8442</t>
  </si>
  <si>
    <t xml:space="preserve">CCIAM Future Energy Limited  </t>
  </si>
  <si>
    <t>141, 2960</t>
  </si>
  <si>
    <t xml:space="preserve">CCID Consulting Company Limited  </t>
  </si>
  <si>
    <t>5942</t>
  </si>
  <si>
    <t xml:space="preserve">CCT Fortis Holdings Limited  </t>
  </si>
  <si>
    <t>2961</t>
  </si>
  <si>
    <t xml:space="preserve">CEFC Hong Kong Financial Investment Company Limited  </t>
  </si>
  <si>
    <t>142</t>
  </si>
  <si>
    <t xml:space="preserve">Central Wealth Group Holdings Limited  </t>
  </si>
  <si>
    <t>143, 5943</t>
  </si>
  <si>
    <t xml:space="preserve">Centurion Corporation Limited  </t>
  </si>
  <si>
    <t>2962</t>
  </si>
  <si>
    <t xml:space="preserve">Century City International Holdings Limited  </t>
  </si>
  <si>
    <t>144, 2963</t>
  </si>
  <si>
    <t xml:space="preserve">Century Energy International Holdings Limited  </t>
  </si>
  <si>
    <t>145, 2964, 8443-8444</t>
  </si>
  <si>
    <t xml:space="preserve">Century Ginwa Retail Holdings Limited  </t>
  </si>
  <si>
    <t>146, 5944</t>
  </si>
  <si>
    <t xml:space="preserve">Century Group International Holdings Limited  </t>
  </si>
  <si>
    <t>147, 8445</t>
  </si>
  <si>
    <t xml:space="preserve">Century Sage Scientific Holdings Limited  </t>
  </si>
  <si>
    <t>148, 2965, 8446</t>
  </si>
  <si>
    <t xml:space="preserve">Cevik, Benjamin  </t>
  </si>
  <si>
    <t>6332-6337, 6548-6549, 6585-6586</t>
  </si>
  <si>
    <t xml:space="preserve">CGN Mining Company Limited  </t>
  </si>
  <si>
    <t>149, 5945-5946</t>
  </si>
  <si>
    <t xml:space="preserve">CGN New Energy Holdings Co., Ltd. </t>
  </si>
  <si>
    <t>150, 2966</t>
  </si>
  <si>
    <t xml:space="preserve">Champion Alliance International Holdings Limited  </t>
  </si>
  <si>
    <t>151, 5947</t>
  </si>
  <si>
    <t xml:space="preserve">Chan, Aaron  </t>
  </si>
  <si>
    <t>8619</t>
  </si>
  <si>
    <t xml:space="preserve">Chan, Adrian  </t>
  </si>
  <si>
    <t>8581</t>
  </si>
  <si>
    <t xml:space="preserve">Chan, Andrew Hang-fai  </t>
  </si>
  <si>
    <t>3977</t>
  </si>
  <si>
    <t xml:space="preserve">Chan, Aris  </t>
  </si>
  <si>
    <t>2967-2968</t>
  </si>
  <si>
    <t xml:space="preserve">Chan, Avelin  </t>
  </si>
  <si>
    <t>6060, 6774</t>
  </si>
  <si>
    <t xml:space="preserve">Chan, C. K. </t>
  </si>
  <si>
    <t>6487</t>
  </si>
  <si>
    <t xml:space="preserve">Chan, C. Y. </t>
  </si>
  <si>
    <t>5928-5930</t>
  </si>
  <si>
    <t xml:space="preserve">Chan, Cheuk Yiu Emmie  </t>
  </si>
  <si>
    <t>8447, 8450, 8993</t>
  </si>
  <si>
    <t xml:space="preserve">Chan, Dennis  </t>
  </si>
  <si>
    <t>5948</t>
  </si>
  <si>
    <t xml:space="preserve">Chan, Edith  </t>
  </si>
  <si>
    <t>3844</t>
  </si>
  <si>
    <t xml:space="preserve">Chan, Genia  </t>
  </si>
  <si>
    <t>9160-9161</t>
  </si>
  <si>
    <t xml:space="preserve">Chan, Grace  </t>
  </si>
  <si>
    <t>1093-1098</t>
  </si>
  <si>
    <t xml:space="preserve">Chan, Hoi-Cheong  </t>
  </si>
  <si>
    <t>742</t>
  </si>
  <si>
    <t xml:space="preserve">Chan, Ian  </t>
  </si>
  <si>
    <t>4217</t>
  </si>
  <si>
    <t xml:space="preserve">Chan, Ivy  </t>
  </si>
  <si>
    <t xml:space="preserve">Chan, Jack  </t>
  </si>
  <si>
    <t>69</t>
  </si>
  <si>
    <t xml:space="preserve">Chan, Joanna  </t>
  </si>
  <si>
    <t>5949</t>
  </si>
  <si>
    <t xml:space="preserve">Chan, Johannes  </t>
  </si>
  <si>
    <t>694</t>
  </si>
  <si>
    <t xml:space="preserve">Chan, Johannes S. C. </t>
  </si>
  <si>
    <t xml:space="preserve">Chan, Jonas  </t>
  </si>
  <si>
    <t>5950</t>
  </si>
  <si>
    <t xml:space="preserve">Chan, Juno  </t>
  </si>
  <si>
    <t>658</t>
  </si>
  <si>
    <t xml:space="preserve">Chan, Keira  </t>
  </si>
  <si>
    <t>6213</t>
  </si>
  <si>
    <t xml:space="preserve">Chan, Kelvin  </t>
  </si>
  <si>
    <t>5951</t>
  </si>
  <si>
    <t xml:space="preserve">Chan, Kwok Kei  </t>
  </si>
  <si>
    <t>828</t>
  </si>
  <si>
    <t xml:space="preserve">Chan, Laur  </t>
  </si>
  <si>
    <t>6584</t>
  </si>
  <si>
    <t xml:space="preserve">Chan, Laura  </t>
  </si>
  <si>
    <t>6607-6608</t>
  </si>
  <si>
    <t xml:space="preserve">Chan, Lik Yuen Henry  </t>
  </si>
  <si>
    <t>2969</t>
  </si>
  <si>
    <t xml:space="preserve">Chan, Long Hei  </t>
  </si>
  <si>
    <t>2970</t>
  </si>
  <si>
    <t xml:space="preserve">Chan, Man Kam  </t>
  </si>
  <si>
    <t>3532</t>
  </si>
  <si>
    <t xml:space="preserve">Chan, Mavis  </t>
  </si>
  <si>
    <t>6778</t>
  </si>
  <si>
    <t xml:space="preserve">Chan, Meko  </t>
  </si>
  <si>
    <t>8448</t>
  </si>
  <si>
    <t xml:space="preserve">Chan, Michael  </t>
  </si>
  <si>
    <t xml:space="preserve">Chan, Monica  </t>
  </si>
  <si>
    <t>3113</t>
  </si>
  <si>
    <t xml:space="preserve">Chan, Mung Hung  </t>
  </si>
  <si>
    <t>840-843, 3828-3829, 9092-9096</t>
  </si>
  <si>
    <t xml:space="preserve">Chan, Ricky  </t>
  </si>
  <si>
    <t>6536-6537, 9100-9101</t>
  </si>
  <si>
    <t xml:space="preserve">Chan, Sandra  </t>
  </si>
  <si>
    <t>6664</t>
  </si>
  <si>
    <t xml:space="preserve">Chan, Shan Shan Sharon  </t>
  </si>
  <si>
    <t>6480</t>
  </si>
  <si>
    <t xml:space="preserve">Chan, Shuk Man  </t>
  </si>
  <si>
    <t>9097-9098</t>
  </si>
  <si>
    <t xml:space="preserve">Chan, Sin-wai  </t>
  </si>
  <si>
    <t>2971</t>
  </si>
  <si>
    <t xml:space="preserve">Chan, Stanley  </t>
  </si>
  <si>
    <t>5952</t>
  </si>
  <si>
    <t xml:space="preserve">Chan, T. F. </t>
  </si>
  <si>
    <t>6783</t>
  </si>
  <si>
    <t xml:space="preserve">Chan, Tak Mao  </t>
  </si>
  <si>
    <t xml:space="preserve">Chan, Vienne W. Y. </t>
  </si>
  <si>
    <t>2925, 2959</t>
  </si>
  <si>
    <t xml:space="preserve">Chan, W. K. </t>
  </si>
  <si>
    <t>8765</t>
  </si>
  <si>
    <t xml:space="preserve">Chan, Wai-chung  </t>
  </si>
  <si>
    <t>5900</t>
  </si>
  <si>
    <t xml:space="preserve">Chan, Wai Man  </t>
  </si>
  <si>
    <t>3630</t>
  </si>
  <si>
    <t xml:space="preserve">Chan, Wing-yan Grace  </t>
  </si>
  <si>
    <t>8982</t>
  </si>
  <si>
    <t xml:space="preserve">Chan, Winnie Kwai Yu  </t>
  </si>
  <si>
    <t xml:space="preserve">Chan, Woon Kei  </t>
  </si>
  <si>
    <t>809, 812, 814, 817-818, 821, 827</t>
  </si>
  <si>
    <t xml:space="preserve">Chan-Yeung, M. W. Moira  </t>
  </si>
  <si>
    <t>152</t>
  </si>
  <si>
    <t xml:space="preserve">Chan, Yick Wai  </t>
  </si>
  <si>
    <t>835</t>
  </si>
  <si>
    <t xml:space="preserve">Chang, Anna  </t>
  </si>
  <si>
    <t>8638-8639</t>
  </si>
  <si>
    <t xml:space="preserve">Chang, Jing Jing  </t>
  </si>
  <si>
    <t>6019</t>
  </si>
  <si>
    <t xml:space="preserve">Channel Micron Holdings Company Limited  </t>
  </si>
  <si>
    <t>2972, 8449</t>
  </si>
  <si>
    <t xml:space="preserve">Chaoda Modern Agriculture (Holdings) Limited  </t>
  </si>
  <si>
    <t>153, 2973</t>
  </si>
  <si>
    <t xml:space="preserve">Chapman, Ryan  </t>
  </si>
  <si>
    <t>3751-3754, 6443-6450</t>
  </si>
  <si>
    <t xml:space="preserve">Charandeep-Kaur  </t>
  </si>
  <si>
    <t>8450</t>
  </si>
  <si>
    <t xml:space="preserve">Chau, Pak Chun Janita  </t>
  </si>
  <si>
    <t>3789</t>
  </si>
  <si>
    <t xml:space="preserve">Chau, YimYenni  </t>
  </si>
  <si>
    <t>8451</t>
  </si>
  <si>
    <t xml:space="preserve">Chaudhuri, Aniela Emma  </t>
  </si>
  <si>
    <t>8452</t>
  </si>
  <si>
    <t xml:space="preserve">Chen, Beibei  </t>
  </si>
  <si>
    <t>8641</t>
  </si>
  <si>
    <t xml:space="preserve">Chen, Candice  </t>
  </si>
  <si>
    <t>6059, 6801</t>
  </si>
  <si>
    <t xml:space="preserve">Chen, Carolyn  </t>
  </si>
  <si>
    <t>6463</t>
  </si>
  <si>
    <t xml:space="preserve">Chen, Hsiao Chen  </t>
  </si>
  <si>
    <t>3864, 3872-3873</t>
  </si>
  <si>
    <t xml:space="preserve">Chen Hsong Holdings Limited  </t>
  </si>
  <si>
    <t>154, 5954</t>
  </si>
  <si>
    <t xml:space="preserve">Chen, Mandy  </t>
  </si>
  <si>
    <t>6195</t>
  </si>
  <si>
    <t xml:space="preserve">Chen, Xi  </t>
  </si>
  <si>
    <t>126, 1013</t>
  </si>
  <si>
    <t xml:space="preserve">Chen, Y. H. </t>
  </si>
  <si>
    <t>304, 462, 757</t>
  </si>
  <si>
    <t xml:space="preserve">Chen, Yu Hai Eric  </t>
  </si>
  <si>
    <t>8453</t>
  </si>
  <si>
    <t xml:space="preserve">Chen, Zhen  </t>
  </si>
  <si>
    <t>2974</t>
  </si>
  <si>
    <t xml:space="preserve">Cheng  </t>
  </si>
  <si>
    <t>2947</t>
  </si>
  <si>
    <t xml:space="preserve">Cheng, Angel  </t>
  </si>
  <si>
    <t>329, 3193, 3560, 6090, 8576</t>
  </si>
  <si>
    <t xml:space="preserve">Cheng, Debby  </t>
  </si>
  <si>
    <t>3946-3947, 3949-3952</t>
  </si>
  <si>
    <t xml:space="preserve">Cheng, Domingo  </t>
  </si>
  <si>
    <t>328-329, 2787-2788, 3193, 5867, 6053-6054, 8576</t>
  </si>
  <si>
    <t xml:space="preserve">Cheng, E. </t>
  </si>
  <si>
    <t>8767-8777</t>
  </si>
  <si>
    <t xml:space="preserve">Cheng, Florence  </t>
  </si>
  <si>
    <t xml:space="preserve">Cheng, Griffith  </t>
  </si>
  <si>
    <t>2930</t>
  </si>
  <si>
    <t xml:space="preserve">Cheng, Jazreel  </t>
  </si>
  <si>
    <t>8454</t>
  </si>
  <si>
    <t xml:space="preserve">Cheng, Jeffrey  </t>
  </si>
  <si>
    <t>1298</t>
  </si>
  <si>
    <t xml:space="preserve">Cheng, L. L. </t>
  </si>
  <si>
    <t>8766</t>
  </si>
  <si>
    <t xml:space="preserve">Cheng, Louis  </t>
  </si>
  <si>
    <t>6539-6540</t>
  </si>
  <si>
    <t xml:space="preserve">Cheng, Peter  </t>
  </si>
  <si>
    <t>3260</t>
  </si>
  <si>
    <t xml:space="preserve">Cheng, Rita K. L. </t>
  </si>
  <si>
    <t>8919-8922, 8924-8931</t>
  </si>
  <si>
    <t xml:space="preserve">Cheng, Sifan  </t>
  </si>
  <si>
    <t>6543</t>
  </si>
  <si>
    <t xml:space="preserve">Cheng, W. K. </t>
  </si>
  <si>
    <t>3781, 6836</t>
  </si>
  <si>
    <t xml:space="preserve">Cheong, Wing C. </t>
  </si>
  <si>
    <t>155</t>
  </si>
  <si>
    <t xml:space="preserve">Cheuk, Wing Hong  </t>
  </si>
  <si>
    <t>746-747, 749-751, 753</t>
  </si>
  <si>
    <t xml:space="preserve">Cheung, B. L. Anthony  </t>
  </si>
  <si>
    <t>156</t>
  </si>
  <si>
    <t xml:space="preserve">Cheung, Ben  </t>
  </si>
  <si>
    <t>286-288</t>
  </si>
  <si>
    <t xml:space="preserve">Cheung, C. H. Sidney  </t>
  </si>
  <si>
    <t>8455</t>
  </si>
  <si>
    <t xml:space="preserve">Cheung, Celine  </t>
  </si>
  <si>
    <t>2975</t>
  </si>
  <si>
    <t xml:space="preserve">Cheung, Charlton  </t>
  </si>
  <si>
    <t>3423</t>
  </si>
  <si>
    <t xml:space="preserve">Cheung, Chi-wai  </t>
  </si>
  <si>
    <t xml:space="preserve">Cheung, Chin Hung Sidney  </t>
  </si>
  <si>
    <t>4090</t>
  </si>
  <si>
    <t xml:space="preserve">Cheung, Fiona  </t>
  </si>
  <si>
    <t>4232-4233</t>
  </si>
  <si>
    <t xml:space="preserve">Cheung, Jackie  </t>
  </si>
  <si>
    <t>262, 265, 3096-3098</t>
  </si>
  <si>
    <t xml:space="preserve">Cheung, Joshua  </t>
  </si>
  <si>
    <t>5955</t>
  </si>
  <si>
    <t xml:space="preserve">Cheung, Karen  </t>
  </si>
  <si>
    <t>8438</t>
  </si>
  <si>
    <t xml:space="preserve">Cheung, Karl  </t>
  </si>
  <si>
    <t>6274-6291, 6510</t>
  </si>
  <si>
    <t xml:space="preserve">Cheung, Leo  </t>
  </si>
  <si>
    <t>437</t>
  </si>
  <si>
    <t xml:space="preserve">Cheung, Lincoln  </t>
  </si>
  <si>
    <t>67, 128</t>
  </si>
  <si>
    <t xml:space="preserve">Cheung, N. </t>
  </si>
  <si>
    <t>3536</t>
  </si>
  <si>
    <t xml:space="preserve">Cheung, Patrick WS  </t>
  </si>
  <si>
    <t>6717</t>
  </si>
  <si>
    <t xml:space="preserve">Cheung, Rachel  </t>
  </si>
  <si>
    <t>265, 3092-3095, 6039-6040</t>
  </si>
  <si>
    <t xml:space="preserve">Cheung, Ray  </t>
  </si>
  <si>
    <t>6751-6752</t>
  </si>
  <si>
    <t xml:space="preserve">Cheung, S. H. </t>
  </si>
  <si>
    <t xml:space="preserve">Cheung, S. P. </t>
  </si>
  <si>
    <t>47-48, 84, 799, 801, 890, 1237</t>
  </si>
  <si>
    <t xml:space="preserve">Cheung, Siu Yin  </t>
  </si>
  <si>
    <t>5956</t>
  </si>
  <si>
    <t xml:space="preserve">Cheung, Stephanie  </t>
  </si>
  <si>
    <t>265, 3094, 3096</t>
  </si>
  <si>
    <t xml:space="preserve">Cheung, Tracy  </t>
  </si>
  <si>
    <t>2976</t>
  </si>
  <si>
    <t xml:space="preserve">Chi Ho Development Holdings Limited  </t>
  </si>
  <si>
    <t>157, 2977, 8456</t>
  </si>
  <si>
    <t xml:space="preserve">Chi Kan Holdings Limited  </t>
  </si>
  <si>
    <t>158, 5957</t>
  </si>
  <si>
    <t xml:space="preserve">Chia Tai Enterprises International Limited  </t>
  </si>
  <si>
    <t>2978</t>
  </si>
  <si>
    <t xml:space="preserve">Chiang, Judy  </t>
  </si>
  <si>
    <t>8457</t>
  </si>
  <si>
    <t xml:space="preserve">Chidgey, Andrew  </t>
  </si>
  <si>
    <t>8458</t>
  </si>
  <si>
    <t xml:space="preserve">Chim, Jenna  </t>
  </si>
  <si>
    <t>3084-3086</t>
  </si>
  <si>
    <t xml:space="preserve">Chin, Humbo  </t>
  </si>
  <si>
    <t>6677-6679</t>
  </si>
  <si>
    <t xml:space="preserve">China 33 Media Group Limited  </t>
  </si>
  <si>
    <t>159, 2980, 5958, 8459</t>
  </si>
  <si>
    <t xml:space="preserve">China Agri-Products Exchange Limited  </t>
  </si>
  <si>
    <t>160, 5959</t>
  </si>
  <si>
    <t xml:space="preserve">China Aircraft Leasing Group Holdings Limited  </t>
  </si>
  <si>
    <t>2981, 8460</t>
  </si>
  <si>
    <t xml:space="preserve">China Aluminum Cans Holdings Limited  </t>
  </si>
  <si>
    <t>2982, 8461</t>
  </si>
  <si>
    <t xml:space="preserve">China Aluminum International Engineering Corporation Limited  </t>
  </si>
  <si>
    <t>2983</t>
  </si>
  <si>
    <t xml:space="preserve">China Apex Group Limited  </t>
  </si>
  <si>
    <t>161, 5960</t>
  </si>
  <si>
    <t xml:space="preserve">China Automotive Interior Decoration Holdings Limited  </t>
  </si>
  <si>
    <t>2984</t>
  </si>
  <si>
    <t xml:space="preserve">China Baoli Technologies Holdings Limited  </t>
  </si>
  <si>
    <t>162, 8462</t>
  </si>
  <si>
    <t xml:space="preserve">China Beidahuang Industry Group Holdings Limited  </t>
  </si>
  <si>
    <t>163-164, 5961-5962</t>
  </si>
  <si>
    <t xml:space="preserve">China Best Group Holding Limited  </t>
  </si>
  <si>
    <t>165</t>
  </si>
  <si>
    <t xml:space="preserve">China Binary New Fintech Group  </t>
  </si>
  <si>
    <t>2985</t>
  </si>
  <si>
    <t xml:space="preserve">China Biotech Services Holdings Limited  </t>
  </si>
  <si>
    <t>166, 5963-5965</t>
  </si>
  <si>
    <t xml:space="preserve">China Boqi Environmental (Holding) Co., Ltd. </t>
  </si>
  <si>
    <t>167, 2986</t>
  </si>
  <si>
    <t xml:space="preserve">China Boton Group Company Limited  </t>
  </si>
  <si>
    <t>168, 2987</t>
  </si>
  <si>
    <t xml:space="preserve">China Bright Culture Group  </t>
  </si>
  <si>
    <t>169</t>
  </si>
  <si>
    <t xml:space="preserve">China Brilliant Global Limited  </t>
  </si>
  <si>
    <t>170, 2988, 8463-8464</t>
  </si>
  <si>
    <t xml:space="preserve">China Carbon Neutral Development Group Limited  </t>
  </si>
  <si>
    <t>171, 5966</t>
  </si>
  <si>
    <t xml:space="preserve">China CBM Group Company Limited  </t>
  </si>
  <si>
    <t>172, 2989-2990, 8465</t>
  </si>
  <si>
    <t xml:space="preserve">China Citic Bank Corporation Limited  </t>
  </si>
  <si>
    <t>2991, 8466</t>
  </si>
  <si>
    <t xml:space="preserve">China City Infrastructure Group Limited  </t>
  </si>
  <si>
    <t>5967</t>
  </si>
  <si>
    <t xml:space="preserve">China Conch Environment Protection Holdings Limited  </t>
  </si>
  <si>
    <t>2992</t>
  </si>
  <si>
    <t xml:space="preserve">China Conch Venture Holdings Limited  </t>
  </si>
  <si>
    <t>2993-2994</t>
  </si>
  <si>
    <t xml:space="preserve">China Construction Bank Corporation  </t>
  </si>
  <si>
    <t>8467</t>
  </si>
  <si>
    <t xml:space="preserve">China Daye Non-Ferrous Metals Mining Limited  </t>
  </si>
  <si>
    <t>173, 2995</t>
  </si>
  <si>
    <t xml:space="preserve">China Demeter Financial Investments Limited  </t>
  </si>
  <si>
    <t>174, 2996, 5968</t>
  </si>
  <si>
    <t xml:space="preserve">China Development Bank International Investment Limited  </t>
  </si>
  <si>
    <t>175</t>
  </si>
  <si>
    <t xml:space="preserve">China Display Optoelectronics Technology Holdings Limited  </t>
  </si>
  <si>
    <t>2997</t>
  </si>
  <si>
    <t xml:space="preserve">China E-Information Technology Group Limited  </t>
  </si>
  <si>
    <t>176</t>
  </si>
  <si>
    <t xml:space="preserve">China e-Wallet Payment Group Limited  </t>
  </si>
  <si>
    <t>5969</t>
  </si>
  <si>
    <t xml:space="preserve">China Eco-Farming Limited  </t>
  </si>
  <si>
    <t>177-179, 5970-5973</t>
  </si>
  <si>
    <t xml:space="preserve">China Education Group Holdings Limited  </t>
  </si>
  <si>
    <t>180, 2998</t>
  </si>
  <si>
    <t xml:space="preserve">China Electronics Huada Technology Company Limited  </t>
  </si>
  <si>
    <t>5974</t>
  </si>
  <si>
    <t xml:space="preserve">China Electronics Optics Valley Union Holding Company Limited  </t>
  </si>
  <si>
    <t>2999, 8468</t>
  </si>
  <si>
    <t xml:space="preserve">China Energy Development Holdings Limited  </t>
  </si>
  <si>
    <t>3000</t>
  </si>
  <si>
    <t xml:space="preserve">China Environmental Energy Investment Limited  </t>
  </si>
  <si>
    <t>181</t>
  </si>
  <si>
    <t xml:space="preserve">China Environmental Resources Group Limited  </t>
  </si>
  <si>
    <t>182-183, 5975</t>
  </si>
  <si>
    <t xml:space="preserve">China Everbright Environment Group Limited  </t>
  </si>
  <si>
    <t>3001</t>
  </si>
  <si>
    <t xml:space="preserve">China Everbright Greentech Limited  </t>
  </si>
  <si>
    <t>3002</t>
  </si>
  <si>
    <t xml:space="preserve">China Everbright Limited  </t>
  </si>
  <si>
    <t>8469</t>
  </si>
  <si>
    <t xml:space="preserve">China Everbright Water Limited  </t>
  </si>
  <si>
    <t>3003, 8470</t>
  </si>
  <si>
    <t xml:space="preserve">China Feihe Limited  </t>
  </si>
  <si>
    <t>3004, 8471</t>
  </si>
  <si>
    <t xml:space="preserve">China Finance Investment Holdings Limited  </t>
  </si>
  <si>
    <t>3005</t>
  </si>
  <si>
    <t xml:space="preserve">China Financial International Investments Limited  </t>
  </si>
  <si>
    <t>184, 3006</t>
  </si>
  <si>
    <t xml:space="preserve">China Financial Leasing Group Limited  </t>
  </si>
  <si>
    <t>185, 3007</t>
  </si>
  <si>
    <t xml:space="preserve">China Fortune Financial Group Limited  </t>
  </si>
  <si>
    <t>186, 8472-8473</t>
  </si>
  <si>
    <t xml:space="preserve">China Fortune Holdings Limited  </t>
  </si>
  <si>
    <t>187, 3008, 8474</t>
  </si>
  <si>
    <t xml:space="preserve">China Gas Industry Investment Holdings Co. Ltd. </t>
  </si>
  <si>
    <t>3009-3011</t>
  </si>
  <si>
    <t xml:space="preserve">China Golden Classic Group Limited  </t>
  </si>
  <si>
    <t>188, 3012, 5976</t>
  </si>
  <si>
    <t xml:space="preserve">China Greenland Broad Greenstate Group Company Limited  </t>
  </si>
  <si>
    <t>3013</t>
  </si>
  <si>
    <t xml:space="preserve">China Harmony Auto Holding Limited  </t>
  </si>
  <si>
    <t>3014, 8475</t>
  </si>
  <si>
    <t xml:space="preserve">China Health Group Limited  </t>
  </si>
  <si>
    <t>189, 5977</t>
  </si>
  <si>
    <t xml:space="preserve">China Healthwise Holdings Limited  </t>
  </si>
  <si>
    <t>8476</t>
  </si>
  <si>
    <t xml:space="preserve">China High Precision Automation Group Limited  </t>
  </si>
  <si>
    <t>190, 3015</t>
  </si>
  <si>
    <t xml:space="preserve">China-Hongkong Photo Products Holdings Limited  </t>
  </si>
  <si>
    <t>191, 5978</t>
  </si>
  <si>
    <t xml:space="preserve">China Huajun Group Limited  </t>
  </si>
  <si>
    <t>192, 5979-5980</t>
  </si>
  <si>
    <t xml:space="preserve">China Huirong Financial Holdings Limited  </t>
  </si>
  <si>
    <t>193, 3016, 8477</t>
  </si>
  <si>
    <t xml:space="preserve">China Industrial Securities International Financial Group Limited  </t>
  </si>
  <si>
    <t>3017-3018</t>
  </si>
  <si>
    <t xml:space="preserve">China Innovation Investment Limited  </t>
  </si>
  <si>
    <t>5981-5982</t>
  </si>
  <si>
    <t xml:space="preserve">China International Development Corporation Limited  </t>
  </si>
  <si>
    <t>194, 5983, 8478</t>
  </si>
  <si>
    <t xml:space="preserve">China Internet Investment Finance Holdings Limited  </t>
  </si>
  <si>
    <t>195, 3019, 8479</t>
  </si>
  <si>
    <t xml:space="preserve">China Investment and Finance Group Limited  </t>
  </si>
  <si>
    <t>196, 8480</t>
  </si>
  <si>
    <t xml:space="preserve">China Investment Development Limited  </t>
  </si>
  <si>
    <t>197-198, 5984, 8481</t>
  </si>
  <si>
    <t xml:space="preserve">China Isotope &amp; Radiation Corporation  </t>
  </si>
  <si>
    <t>3020, 8482</t>
  </si>
  <si>
    <t xml:space="preserve">China ITS (Holdings) Company Limited  </t>
  </si>
  <si>
    <t>199-200, 5985-5986</t>
  </si>
  <si>
    <t xml:space="preserve">China Jicheng Holdings Limited  </t>
  </si>
  <si>
    <t>201, 5987-5988</t>
  </si>
  <si>
    <t xml:space="preserve">China Jinmao Holdings Group Limited  </t>
  </si>
  <si>
    <t>8483-8486</t>
  </si>
  <si>
    <t xml:space="preserve">China Leon Inspection Holding Limited  </t>
  </si>
  <si>
    <t>3021</t>
  </si>
  <si>
    <t xml:space="preserve">China Logistics Property Holdings Co., Ltd  </t>
  </si>
  <si>
    <t>3022</t>
  </si>
  <si>
    <t xml:space="preserve">China Longyuan Power Group Corporation Limited  </t>
  </si>
  <si>
    <t>3023, 8487</t>
  </si>
  <si>
    <t xml:space="preserve">China Ludao Technology Company Limited  </t>
  </si>
  <si>
    <t>202, 3024</t>
  </si>
  <si>
    <t xml:space="preserve">China Medical &amp; HealthCare Group Limited  </t>
  </si>
  <si>
    <t>203, 5989, 8488</t>
  </si>
  <si>
    <t xml:space="preserve">China Meidong Auto Holdings Limited  </t>
  </si>
  <si>
    <t>3025</t>
  </si>
  <si>
    <t xml:space="preserve">China Merchants China Direct Investments Limited  </t>
  </si>
  <si>
    <t>3026, 8489</t>
  </si>
  <si>
    <t xml:space="preserve">China Merchants Land Limited  </t>
  </si>
  <si>
    <t>204, 5990</t>
  </si>
  <si>
    <t xml:space="preserve">China Merchants Port Holdings Company Limited  </t>
  </si>
  <si>
    <t>205, 3027</t>
  </si>
  <si>
    <t xml:space="preserve">China Minsheng Banking Corporation Limited  </t>
  </si>
  <si>
    <t>3028</t>
  </si>
  <si>
    <t xml:space="preserve">China National Culture Group Limited  </t>
  </si>
  <si>
    <t>206, 8490</t>
  </si>
  <si>
    <t xml:space="preserve">China Netcom Technology Holdings Limited  </t>
  </si>
  <si>
    <t>207, 3029-3030, 8491</t>
  </si>
  <si>
    <t xml:space="preserve">China New City Commercial Development Limited  </t>
  </si>
  <si>
    <t>208, 3031</t>
  </si>
  <si>
    <t xml:space="preserve">China New Town Development Company Limited  </t>
  </si>
  <si>
    <t>209, 3032</t>
  </si>
  <si>
    <t xml:space="preserve">China NT Pharma Group Company Limited  </t>
  </si>
  <si>
    <t>210, 5991</t>
  </si>
  <si>
    <t xml:space="preserve">China Nuclear Energy Technology Corporation Limited  </t>
  </si>
  <si>
    <t>3033</t>
  </si>
  <si>
    <t xml:space="preserve">China Ocean Group Development Limited  </t>
  </si>
  <si>
    <t>211, 3034, 8492</t>
  </si>
  <si>
    <t xml:space="preserve">China Oil and Gas Group Limited  </t>
  </si>
  <si>
    <t>212-218, 3035-3036, 5992, 8493</t>
  </si>
  <si>
    <t xml:space="preserve">China Oral Industry Group Holdings Limited  </t>
  </si>
  <si>
    <t>3037, 5993</t>
  </si>
  <si>
    <t xml:space="preserve">China Oriental Group Company Limited  </t>
  </si>
  <si>
    <t>219, 3038</t>
  </si>
  <si>
    <t xml:space="preserve">China Outfitters Holdings Limited  </t>
  </si>
  <si>
    <t>5994, 8494</t>
  </si>
  <si>
    <t xml:space="preserve">China Overseas Grand Oceans Group Limited  </t>
  </si>
  <si>
    <t>3039-3041, 5995, 8495</t>
  </si>
  <si>
    <t xml:space="preserve">China Overseas Land &amp; Investment Limited  </t>
  </si>
  <si>
    <t>3042-3043</t>
  </si>
  <si>
    <t xml:space="preserve">China Overseas Property Holdings Limited  </t>
  </si>
  <si>
    <t>3044</t>
  </si>
  <si>
    <t xml:space="preserve">China Pacific Insurance (Group) Company Limited  </t>
  </si>
  <si>
    <t>220, 5996, 8496</t>
  </si>
  <si>
    <t xml:space="preserve">China Parenting Network Holdings Limited  </t>
  </si>
  <si>
    <t>3045</t>
  </si>
  <si>
    <t xml:space="preserve">China Partytime Culture Holdings Limited  </t>
  </si>
  <si>
    <t>3046</t>
  </si>
  <si>
    <t xml:space="preserve">China Pipe Group Limited  </t>
  </si>
  <si>
    <t>3047-3048, 8497</t>
  </si>
  <si>
    <t xml:space="preserve">China Primary Energy Holdings Limited  </t>
  </si>
  <si>
    <t>221, 3049, 5997</t>
  </si>
  <si>
    <t xml:space="preserve">China Public Procurement Limited  </t>
  </si>
  <si>
    <t>222, 5998-5999, 8498-8499</t>
  </si>
  <si>
    <t xml:space="preserve">China Qinfa Group Limited  </t>
  </si>
  <si>
    <t>223, 6000-6001</t>
  </si>
  <si>
    <t xml:space="preserve">China Regenerative Medicine International Limited  </t>
  </si>
  <si>
    <t>224, 6002-6004</t>
  </si>
  <si>
    <t xml:space="preserve">China Renewable Energy Investment Limited  </t>
  </si>
  <si>
    <t>3050-3051</t>
  </si>
  <si>
    <t xml:space="preserve">China Resources Beer (Holdings) Company Limited  </t>
  </si>
  <si>
    <t>3052, 8500</t>
  </si>
  <si>
    <t xml:space="preserve">China Resources Cement Holdings Limited  </t>
  </si>
  <si>
    <t>3053, 8501</t>
  </si>
  <si>
    <t xml:space="preserve">China Resources Pharmaceutical Group Limited  </t>
  </si>
  <si>
    <t>3054</t>
  </si>
  <si>
    <t xml:space="preserve">China Risun Group Limited  </t>
  </si>
  <si>
    <t>225, 3055-3056</t>
  </si>
  <si>
    <t xml:space="preserve">China Rongzhong Financial Holdings Company Limited  </t>
  </si>
  <si>
    <t>226, 8502</t>
  </si>
  <si>
    <t xml:space="preserve">China Ruifeng Renewable Energy Holdings Limited  </t>
  </si>
  <si>
    <t>3057</t>
  </si>
  <si>
    <t xml:space="preserve">China Sandi Holdings Limited  </t>
  </si>
  <si>
    <t>227, 3058</t>
  </si>
  <si>
    <t xml:space="preserve">China Sanjiang Fine Chemicals Company Limited  </t>
  </si>
  <si>
    <t>3059</t>
  </si>
  <si>
    <t xml:space="preserve">China Shanshui Cement Group Limited  </t>
  </si>
  <si>
    <t>3060, 8503</t>
  </si>
  <si>
    <t xml:space="preserve">China Shun Ke Long Holdings Limited  </t>
  </si>
  <si>
    <t>6005</t>
  </si>
  <si>
    <t xml:space="preserve">China Silver Group Limited  </t>
  </si>
  <si>
    <t>3061</t>
  </si>
  <si>
    <t xml:space="preserve">China Silver Technology Holdings Limited  </t>
  </si>
  <si>
    <t>228, 6006-6008</t>
  </si>
  <si>
    <t xml:space="preserve">China Smartpay Group Holdings Limited  </t>
  </si>
  <si>
    <t>229-231, 6009</t>
  </si>
  <si>
    <t xml:space="preserve">China Starch Holdings Limited  </t>
  </si>
  <si>
    <t>6010</t>
  </si>
  <si>
    <t xml:space="preserve">China State Construction Development Holdings Limited  </t>
  </si>
  <si>
    <t>232, 6011</t>
  </si>
  <si>
    <t xml:space="preserve">China State Construction International Holdings Limited  </t>
  </si>
  <si>
    <t>6012, 8504</t>
  </si>
  <si>
    <t xml:space="preserve">China Strategic Holdings Limited  </t>
  </si>
  <si>
    <t>3062</t>
  </si>
  <si>
    <t xml:space="preserve">China Tianrui Automotive Interiors Co., Ltd  </t>
  </si>
  <si>
    <t>6013</t>
  </si>
  <si>
    <t xml:space="preserve">China Tonghai International Financial Limited  </t>
  </si>
  <si>
    <t>3063, 8505</t>
  </si>
  <si>
    <t xml:space="preserve">China Tontine Wines Group Limited  </t>
  </si>
  <si>
    <t>233, 3064</t>
  </si>
  <si>
    <t xml:space="preserve">China Tower Corporation Limited  </t>
  </si>
  <si>
    <t>6014-6015, 8506</t>
  </si>
  <si>
    <t xml:space="preserve">China Travel International Investment Hong Kong Limited  </t>
  </si>
  <si>
    <t>234, 3065</t>
  </si>
  <si>
    <t xml:space="preserve">China Uptown Group Company Limited  </t>
  </si>
  <si>
    <t>235</t>
  </si>
  <si>
    <t xml:space="preserve">China Vered Financial Holding Corporation Limited  </t>
  </si>
  <si>
    <t>236</t>
  </si>
  <si>
    <t xml:space="preserve">China Water Affairs Group Limited  </t>
  </si>
  <si>
    <t>237</t>
  </si>
  <si>
    <t xml:space="preserve">China Water Industry Group Limited  </t>
  </si>
  <si>
    <t>238-240, 6016-6018</t>
  </si>
  <si>
    <t xml:space="preserve">China Wood International Holding Co., Limited  </t>
  </si>
  <si>
    <t>3066</t>
  </si>
  <si>
    <t xml:space="preserve">China XLX Fertiliser Limited  </t>
  </si>
  <si>
    <t>241, 3067</t>
  </si>
  <si>
    <t xml:space="preserve">China Yurun Food Group Limited  </t>
  </si>
  <si>
    <t>242, 3068</t>
  </si>
  <si>
    <t xml:space="preserve">Chinese Estates Holdings Limited  </t>
  </si>
  <si>
    <t>243-245, 3069, 8507</t>
  </si>
  <si>
    <t xml:space="preserve">Chinese International Group Holdings Limited  </t>
  </si>
  <si>
    <t>3070</t>
  </si>
  <si>
    <t xml:space="preserve">Chinese Medicine Council of Hong Kong  </t>
  </si>
  <si>
    <t>246</t>
  </si>
  <si>
    <t xml:space="preserve">Chinese People Holdings Company Limited  </t>
  </si>
  <si>
    <t>247, 3071</t>
  </si>
  <si>
    <t xml:space="preserve">Chinese YMCA of Hong Kong  </t>
  </si>
  <si>
    <t>8508</t>
  </si>
  <si>
    <t xml:space="preserve">Ching, Kai Leung  </t>
  </si>
  <si>
    <t>2903, 2926, 2955-2956</t>
  </si>
  <si>
    <t xml:space="preserve">Ching, Melissa  </t>
  </si>
  <si>
    <t>6021</t>
  </si>
  <si>
    <t xml:space="preserve">Chinney Alliance Group Limited  </t>
  </si>
  <si>
    <t>248, 6022</t>
  </si>
  <si>
    <t xml:space="preserve">Chinney Investments, Limited  </t>
  </si>
  <si>
    <t>249, 8509</t>
  </si>
  <si>
    <t xml:space="preserve">Chinney Kin Wing Holdings Limited  </t>
  </si>
  <si>
    <t>250, 3072</t>
  </si>
  <si>
    <t xml:space="preserve">Chiu, Christy  </t>
  </si>
  <si>
    <t>3339, 6174</t>
  </si>
  <si>
    <t xml:space="preserve">Chiu, Karman  </t>
  </si>
  <si>
    <t>6023</t>
  </si>
  <si>
    <t xml:space="preserve">Chiu, Kuei-fen  </t>
  </si>
  <si>
    <t>3769</t>
  </si>
  <si>
    <t xml:space="preserve">Chiu, Ringo  </t>
  </si>
  <si>
    <t>9401</t>
  </si>
  <si>
    <t xml:space="preserve">Chiu, Ting Christina  </t>
  </si>
  <si>
    <t>8451, 8971, 9333</t>
  </si>
  <si>
    <t xml:space="preserve">CHK Oil Limited  </t>
  </si>
  <si>
    <t>3073</t>
  </si>
  <si>
    <t xml:space="preserve">Choi, Benny  </t>
  </si>
  <si>
    <t>3074</t>
  </si>
  <si>
    <t xml:space="preserve">Choi, Catherine  </t>
  </si>
  <si>
    <t>4191</t>
  </si>
  <si>
    <t xml:space="preserve">Choi, Sharon  </t>
  </si>
  <si>
    <t>8510</t>
  </si>
  <si>
    <t xml:space="preserve">Choi, Tom  </t>
  </si>
  <si>
    <t>251</t>
  </si>
  <si>
    <t xml:space="preserve">Chong, Candace  </t>
  </si>
  <si>
    <t>8511</t>
  </si>
  <si>
    <t xml:space="preserve">Chong, Eleanor  </t>
  </si>
  <si>
    <t>82, 298, 525, 572, 965, 1028, 2842-2844, 2855-2856, 3163-3164, 3219, 3461-3464, 3468-3469, 3490-3491, 3500, 3534, 4056-4057, 5888, 6061, 6105, 6232, 6235, 6244, 6252, 6734, 8405, 8789-8790, 8843, 9339</t>
  </si>
  <si>
    <t xml:space="preserve">Chong Kin Group Holdings Limited  </t>
  </si>
  <si>
    <t>252, 8512</t>
  </si>
  <si>
    <t xml:space="preserve">Chongqing Machinery &amp; Electric Co., Ltd. </t>
  </si>
  <si>
    <t>3075, 8513</t>
  </si>
  <si>
    <t xml:space="preserve">Choong, John  </t>
  </si>
  <si>
    <t>529</t>
  </si>
  <si>
    <t xml:space="preserve">Chow, Amy  </t>
  </si>
  <si>
    <t>8568</t>
  </si>
  <si>
    <t xml:space="preserve">Chow, Bun Ching  </t>
  </si>
  <si>
    <t>3076</t>
  </si>
  <si>
    <t xml:space="preserve">Chow, Chung Wah  </t>
  </si>
  <si>
    <t xml:space="preserve">Chow, Ka Ki  </t>
  </si>
  <si>
    <t>9099</t>
  </si>
  <si>
    <t xml:space="preserve">Chow, Lai Sum  </t>
  </si>
  <si>
    <t>792-795</t>
  </si>
  <si>
    <t xml:space="preserve">Chow Sang Sang Holdings International Limited  </t>
  </si>
  <si>
    <t>3077</t>
  </si>
  <si>
    <t xml:space="preserve">Chow, Selina  </t>
  </si>
  <si>
    <t>679</t>
  </si>
  <si>
    <t xml:space="preserve">Chow, Simon  </t>
  </si>
  <si>
    <t>3208</t>
  </si>
  <si>
    <t xml:space="preserve">Chow Tai Fook Jewellery Group Limited  </t>
  </si>
  <si>
    <t>253, 8514</t>
  </si>
  <si>
    <t xml:space="preserve">Choy, H. W. </t>
  </si>
  <si>
    <t xml:space="preserve">Choy, Po Yin Bobo  </t>
  </si>
  <si>
    <t>6024</t>
  </si>
  <si>
    <t xml:space="preserve">Christian Family Service Centre  </t>
  </si>
  <si>
    <t>254</t>
  </si>
  <si>
    <t xml:space="preserve">Chu Kong Petroleum and Natural Gas Steel Pipe Holdings Limited  </t>
  </si>
  <si>
    <t>3078</t>
  </si>
  <si>
    <t xml:space="preserve">Chu Kong Shipping Enterprises (Group) Company Limited  </t>
  </si>
  <si>
    <t>3079, 8515</t>
  </si>
  <si>
    <t xml:space="preserve">Chu, Shir Ling  </t>
  </si>
  <si>
    <t>8393-8394, 8793</t>
  </si>
  <si>
    <t xml:space="preserve">Chua, Rosy  </t>
  </si>
  <si>
    <t>9083</t>
  </si>
  <si>
    <t xml:space="preserve">Chuan Holdings Limited  </t>
  </si>
  <si>
    <t>255, 6025</t>
  </si>
  <si>
    <t xml:space="preserve">Chuang's China Investments Limited  </t>
  </si>
  <si>
    <t>256, 6026</t>
  </si>
  <si>
    <t xml:space="preserve">Chuang's Consortium International Limited  </t>
  </si>
  <si>
    <t>257</t>
  </si>
  <si>
    <t xml:space="preserve">Chun, Wai  </t>
  </si>
  <si>
    <t>8516</t>
  </si>
  <si>
    <t xml:space="preserve">Chung, Lo Chi Eric  </t>
  </si>
  <si>
    <t>6534-6535, 6541-6542, 9102-9103</t>
  </si>
  <si>
    <t xml:space="preserve">Chung, Wang Leung Thomas  </t>
  </si>
  <si>
    <t xml:space="preserve">Chung, Wing Hong Patrick  </t>
  </si>
  <si>
    <t xml:space="preserve">Chushi, Master  </t>
  </si>
  <si>
    <t>258</t>
  </si>
  <si>
    <t xml:space="preserve">Chyy Development Group Limited  </t>
  </si>
  <si>
    <t>6027</t>
  </si>
  <si>
    <t xml:space="preserve">CircuTech International Holdings Limited  </t>
  </si>
  <si>
    <t>259, 3080, 6029, 8517</t>
  </si>
  <si>
    <t xml:space="preserve">Cirtek Holdings Limited  </t>
  </si>
  <si>
    <t>3081, 8518</t>
  </si>
  <si>
    <t xml:space="preserve">CITIC Limited  </t>
  </si>
  <si>
    <t>6030</t>
  </si>
  <si>
    <t xml:space="preserve">CITIC Resources Holdings Limited  </t>
  </si>
  <si>
    <t>3082</t>
  </si>
  <si>
    <t xml:space="preserve">CITIC Telecom International Holdings Limited  </t>
  </si>
  <si>
    <t>8519</t>
  </si>
  <si>
    <t xml:space="preserve">CL Group (Holdings) Limited  </t>
  </si>
  <si>
    <t>260, 3083, 8520-8521</t>
  </si>
  <si>
    <t xml:space="preserve">Clarity Medical Group Holdings Limited  </t>
  </si>
  <si>
    <t>6031</t>
  </si>
  <si>
    <t xml:space="preserve">Clark, D. J. </t>
  </si>
  <si>
    <t>8522-8523</t>
  </si>
  <si>
    <t xml:space="preserve">Clark, Douglas  </t>
  </si>
  <si>
    <t>3533-3535, 6298, 8888</t>
  </si>
  <si>
    <t xml:space="preserve">Clarke, W. S. </t>
  </si>
  <si>
    <t>525, 3461-3465, 6232-6233, 6245, 8789-8790</t>
  </si>
  <si>
    <t xml:space="preserve">Classified Group (Holdings) Limited  </t>
  </si>
  <si>
    <t>261, 6032-6034</t>
  </si>
  <si>
    <t xml:space="preserve">Clear Media Limited  </t>
  </si>
  <si>
    <t>267</t>
  </si>
  <si>
    <t xml:space="preserve">Clifford Modern Living Holdings Limited  </t>
  </si>
  <si>
    <t>8524</t>
  </si>
  <si>
    <t xml:space="preserve">Cloud Investment Holdings Limited  </t>
  </si>
  <si>
    <t>268</t>
  </si>
  <si>
    <t xml:space="preserve">Cloud Music Inc. </t>
  </si>
  <si>
    <t>8526</t>
  </si>
  <si>
    <t xml:space="preserve">Cloud Village Inc. </t>
  </si>
  <si>
    <t>3103</t>
  </si>
  <si>
    <t xml:space="preserve">ClouDr Group Limited  </t>
  </si>
  <si>
    <t>8527</t>
  </si>
  <si>
    <t xml:space="preserve">CLSA Premium Limited  </t>
  </si>
  <si>
    <t>6047-6049</t>
  </si>
  <si>
    <t xml:space="preserve">CMIC Ocean En-tech Holding Co., Ltd. </t>
  </si>
  <si>
    <t>269, 3104</t>
  </si>
  <si>
    <t xml:space="preserve">CMON Limited  </t>
  </si>
  <si>
    <t>270, 3105</t>
  </si>
  <si>
    <t xml:space="preserve">CN Logistics International Holdings Limited  </t>
  </si>
  <si>
    <t>3106, 8528</t>
  </si>
  <si>
    <t xml:space="preserve">CNQC International Holdings Limited  </t>
  </si>
  <si>
    <t>271, 3107</t>
  </si>
  <si>
    <t xml:space="preserve">CNT Group Limited  </t>
  </si>
  <si>
    <t>3108, 8529</t>
  </si>
  <si>
    <t xml:space="preserve">Coastal Greenland Limited  </t>
  </si>
  <si>
    <t>272, 6050</t>
  </si>
  <si>
    <t xml:space="preserve">Cocoon Holdings Limited  </t>
  </si>
  <si>
    <t>3109, 8530</t>
  </si>
  <si>
    <t xml:space="preserve">Cogobuy Group  </t>
  </si>
  <si>
    <t>3110</t>
  </si>
  <si>
    <t xml:space="preserve">Cole, Jennifer  </t>
  </si>
  <si>
    <t>6545-6546, 6548</t>
  </si>
  <si>
    <t xml:space="preserve">Collett, Nigel  </t>
  </si>
  <si>
    <t>3112</t>
  </si>
  <si>
    <t xml:space="preserve">Colvin, Dotti  </t>
  </si>
  <si>
    <t xml:space="preserve">Computer and Technologies Holdings Limited  </t>
  </si>
  <si>
    <t>3150, 8531</t>
  </si>
  <si>
    <t xml:space="preserve">Computime Group Limited  </t>
  </si>
  <si>
    <t>8532</t>
  </si>
  <si>
    <t xml:space="preserve">Concord New Energy Group Limited  </t>
  </si>
  <si>
    <t>3151, 8533</t>
  </si>
  <si>
    <t xml:space="preserve">Confidence Intelligence Holdings Limited  </t>
  </si>
  <si>
    <t>3152, 8534</t>
  </si>
  <si>
    <t xml:space="preserve">Constitutional and Policy Affairs Division of the Department of Justice  </t>
  </si>
  <si>
    <t>5891-5892</t>
  </si>
  <si>
    <t xml:space="preserve">Consunji, Crisel  </t>
  </si>
  <si>
    <t>3154</t>
  </si>
  <si>
    <t xml:space="preserve">Cool Link (Holdings) Limited  </t>
  </si>
  <si>
    <t>6056</t>
  </si>
  <si>
    <t xml:space="preserve">Core Economy Investment Group Limited  </t>
  </si>
  <si>
    <t>285, 3156</t>
  </si>
  <si>
    <t xml:space="preserve">COSCO SHIPPING International (Hong Kong) Co., Ltd. </t>
  </si>
  <si>
    <t>6057, 8535</t>
  </si>
  <si>
    <t xml:space="preserve">Cosmopolitan International Holdings Limited  </t>
  </si>
  <si>
    <t>289, 3157</t>
  </si>
  <si>
    <t xml:space="preserve">Coulter, Mary  </t>
  </si>
  <si>
    <t>767-768</t>
  </si>
  <si>
    <t xml:space="preserve">Country Garden Holdings Company Limited  </t>
  </si>
  <si>
    <t>3158, 8536</t>
  </si>
  <si>
    <t xml:space="preserve">Country Garden Services Holdings Company Limited  </t>
  </si>
  <si>
    <t>8537</t>
  </si>
  <si>
    <t xml:space="preserve">Courage Investment Group Limited  </t>
  </si>
  <si>
    <t>290, 6058</t>
  </si>
  <si>
    <t xml:space="preserve">Coward, Ruth  </t>
  </si>
  <si>
    <t>4182</t>
  </si>
  <si>
    <t xml:space="preserve">CPM Group Limited  </t>
  </si>
  <si>
    <t>3159, 8538</t>
  </si>
  <si>
    <t xml:space="preserve">Crazy Sports Group Limited  </t>
  </si>
  <si>
    <t>297, 3160</t>
  </si>
  <si>
    <t xml:space="preserve">Crocodile Garments Limited  </t>
  </si>
  <si>
    <t>299, 3165, 8551</t>
  </si>
  <si>
    <t xml:space="preserve">Cross, I. Grenville  </t>
  </si>
  <si>
    <t xml:space="preserve">CROSSTEC Group Holdings Limited  </t>
  </si>
  <si>
    <t>300, 3167</t>
  </si>
  <si>
    <t xml:space="preserve">Cruz, Don  </t>
  </si>
  <si>
    <t xml:space="preserve">Crystal International Group Limited  </t>
  </si>
  <si>
    <t>3168, 8552</t>
  </si>
  <si>
    <t xml:space="preserve">CSMall Group Limited  </t>
  </si>
  <si>
    <t>3169, 8553</t>
  </si>
  <si>
    <t xml:space="preserve">CST Group Limited  </t>
  </si>
  <si>
    <t>301</t>
  </si>
  <si>
    <t xml:space="preserve">CWT International Limited  </t>
  </si>
  <si>
    <t>302, 6063</t>
  </si>
  <si>
    <t xml:space="preserve">Cybernaut International Holdings Company Limited  </t>
  </si>
  <si>
    <t>303, 3170</t>
  </si>
  <si>
    <t xml:space="preserve">D&amp;G Technology Holding Company Limited  </t>
  </si>
  <si>
    <t>3171</t>
  </si>
  <si>
    <t xml:space="preserve">Da Cruz, Antonia  </t>
  </si>
  <si>
    <t>8554</t>
  </si>
  <si>
    <t xml:space="preserve">Da Ming International Holdings Limited  </t>
  </si>
  <si>
    <t>3172</t>
  </si>
  <si>
    <t xml:space="preserve">Da Roza, Antonio  </t>
  </si>
  <si>
    <t>275</t>
  </si>
  <si>
    <t xml:space="preserve">Da Yu Financial Holdings Limited  </t>
  </si>
  <si>
    <t>3173, 8555</t>
  </si>
  <si>
    <t xml:space="preserve">DaChan Food (Asia) Limited  </t>
  </si>
  <si>
    <t>3174, 8556</t>
  </si>
  <si>
    <t xml:space="preserve">Dafeng Port Heshun Technology Company Limited  </t>
  </si>
  <si>
    <t>305, 3175-3176, 8557</t>
  </si>
  <si>
    <t xml:space="preserve">Dah Sing Bank, Limited  </t>
  </si>
  <si>
    <t>3177</t>
  </si>
  <si>
    <t xml:space="preserve">Dah Sing Banking Group Limited  </t>
  </si>
  <si>
    <t>3178</t>
  </si>
  <si>
    <t xml:space="preserve">Dah Sing Financial Holdings Limited  </t>
  </si>
  <si>
    <t>3179</t>
  </si>
  <si>
    <t xml:space="preserve">Dai, Jiani  </t>
  </si>
  <si>
    <t>8558</t>
  </si>
  <si>
    <t xml:space="preserve">Dai, Yunting Sunny  </t>
  </si>
  <si>
    <t>6064, 8559</t>
  </si>
  <si>
    <t xml:space="preserve">Daido Group Limited  </t>
  </si>
  <si>
    <t>306, 6065-6067</t>
  </si>
  <si>
    <t xml:space="preserve">Dairy Farm International Holdings Limited  </t>
  </si>
  <si>
    <t>3180</t>
  </si>
  <si>
    <t xml:space="preserve">Daisho Microline Holdings Limited  </t>
  </si>
  <si>
    <t>307, 8560</t>
  </si>
  <si>
    <t xml:space="preserve">Dali Foods Group Company Limited  </t>
  </si>
  <si>
    <t>3181, 8561</t>
  </si>
  <si>
    <t xml:space="preserve">Dalipal Holdings Limited  </t>
  </si>
  <si>
    <t>8562-8563</t>
  </si>
  <si>
    <t xml:space="preserve">Daohe Global Group Limited  </t>
  </si>
  <si>
    <t>3182, 8564</t>
  </si>
  <si>
    <t xml:space="preserve">Darling, Todd R. </t>
  </si>
  <si>
    <t>6069</t>
  </si>
  <si>
    <t xml:space="preserve">Dashan Education Holdings Limited  </t>
  </si>
  <si>
    <t>308, 3183</t>
  </si>
  <si>
    <t xml:space="preserve">Dawnrays Pharmaceutical (Holdings) Limited  </t>
  </si>
  <si>
    <t>6071, 8565</t>
  </si>
  <si>
    <t xml:space="preserve">DCB Holdings Limited  </t>
  </si>
  <si>
    <t>309, 3184, 6072, 8566</t>
  </si>
  <si>
    <t xml:space="preserve">Dean, Imogen  </t>
  </si>
  <si>
    <t>310</t>
  </si>
  <si>
    <t xml:space="preserve">Debeauquenne, Maeva  </t>
  </si>
  <si>
    <t>8567</t>
  </si>
  <si>
    <t xml:space="preserve">Denox Environmental &amp; Technology Holdings Limited  </t>
  </si>
  <si>
    <t>311, 6073</t>
  </si>
  <si>
    <t xml:space="preserve">Design Capital Limited  </t>
  </si>
  <si>
    <t>312, 3185</t>
  </si>
  <si>
    <t xml:space="preserve">Deson Development International Holdings Limited  </t>
  </si>
  <si>
    <t>313, 6074</t>
  </si>
  <si>
    <t xml:space="preserve">Dhillon, Simren  </t>
  </si>
  <si>
    <t>3976</t>
  </si>
  <si>
    <t xml:space="preserve">Dhillon, Simren Kaur  </t>
  </si>
  <si>
    <t>3469</t>
  </si>
  <si>
    <t xml:space="preserve">Dickson, Alan  </t>
  </si>
  <si>
    <t>6083</t>
  </si>
  <si>
    <t xml:space="preserve">Dickson Concepts (International) Limited  </t>
  </si>
  <si>
    <t>314, 6084</t>
  </si>
  <si>
    <t xml:space="preserve">Digital China Holdings Limited  </t>
  </si>
  <si>
    <t>315, 3186, 8570</t>
  </si>
  <si>
    <t xml:space="preserve">Digital Domain Holdings Limited  </t>
  </si>
  <si>
    <t>3187, 8571</t>
  </si>
  <si>
    <t xml:space="preserve">Digital Hollywood Interactive Limited  </t>
  </si>
  <si>
    <t>316, 6085</t>
  </si>
  <si>
    <t xml:space="preserve">Directel Holdings Limited  </t>
  </si>
  <si>
    <t>317, 3188-3189, 8572</t>
  </si>
  <si>
    <t xml:space="preserve">Dittmer, Lowell  </t>
  </si>
  <si>
    <t>3827</t>
  </si>
  <si>
    <t xml:space="preserve">DL Holdings Group Limited  </t>
  </si>
  <si>
    <t>8573</t>
  </si>
  <si>
    <t xml:space="preserve">DLC Asia Limited  </t>
  </si>
  <si>
    <t>325, 3190, 6086</t>
  </si>
  <si>
    <t xml:space="preserve">Dongjiang Environmental Company Limited  </t>
  </si>
  <si>
    <t>326, 3191</t>
  </si>
  <si>
    <t xml:space="preserve">Downey, Michael  </t>
  </si>
  <si>
    <t>532-533, 3475-3476, 5912, 8795-8796</t>
  </si>
  <si>
    <t xml:space="preserve">Dowway Holdings Limited  </t>
  </si>
  <si>
    <t>327, 3192, 6088, 8575</t>
  </si>
  <si>
    <t xml:space="preserve">Doyle, Arthur Conan  </t>
  </si>
  <si>
    <t>6089</t>
  </si>
  <si>
    <t xml:space="preserve">Dragon Crown Group Holdings Limited  </t>
  </si>
  <si>
    <t>330, 6091</t>
  </si>
  <si>
    <t xml:space="preserve">Dragon Mining Limited  </t>
  </si>
  <si>
    <t>3194, 8577</t>
  </si>
  <si>
    <t xml:space="preserve">Dransfield, Patrick  </t>
  </si>
  <si>
    <t>6092</t>
  </si>
  <si>
    <t xml:space="preserve">Dransfield, Patrick M. </t>
  </si>
  <si>
    <t>6093</t>
  </si>
  <si>
    <t xml:space="preserve">Dream International Limited  </t>
  </si>
  <si>
    <t>3195</t>
  </si>
  <si>
    <t xml:space="preserve">DreamEast Group Limited  </t>
  </si>
  <si>
    <t>3196</t>
  </si>
  <si>
    <t xml:space="preserve">Drever, Claire  </t>
  </si>
  <si>
    <t>8579</t>
  </si>
  <si>
    <t xml:space="preserve">DTXS Silk Road Investment Holdings Company Limited  </t>
  </si>
  <si>
    <t>333, 3197</t>
  </si>
  <si>
    <t xml:space="preserve">Dyer, Carol  </t>
  </si>
  <si>
    <t>3523</t>
  </si>
  <si>
    <t xml:space="preserve">Dynamic Holdings Limited  </t>
  </si>
  <si>
    <t>334, 3198</t>
  </si>
  <si>
    <t xml:space="preserve">Dynasty Fine Wines Group Limited  </t>
  </si>
  <si>
    <t>335, 3199</t>
  </si>
  <si>
    <t xml:space="preserve">E. Bon Holdings Limited  </t>
  </si>
  <si>
    <t>336, 8582</t>
  </si>
  <si>
    <t xml:space="preserve">E-Star Commercial Management Company Limited  </t>
  </si>
  <si>
    <t>337, 3200</t>
  </si>
  <si>
    <t xml:space="preserve">Eagle Asset Management (CP) Limited  </t>
  </si>
  <si>
    <t>3201-3202, 8583</t>
  </si>
  <si>
    <t xml:space="preserve">Echo International Holdings Group Limited  </t>
  </si>
  <si>
    <t>339, 3204</t>
  </si>
  <si>
    <t xml:space="preserve">ECI Technology Holdings Limited  </t>
  </si>
  <si>
    <t>340, 3205-3206, 6094, 8585</t>
  </si>
  <si>
    <t xml:space="preserve">Eco-Tek Holdings Limited  </t>
  </si>
  <si>
    <t>341, 3207, 6095-6096, 8586</t>
  </si>
  <si>
    <t xml:space="preserve">Edensoft Holdings Limited  </t>
  </si>
  <si>
    <t>342, 3209, 8587</t>
  </si>
  <si>
    <t xml:space="preserve">EDICO Holdings Limited  </t>
  </si>
  <si>
    <t>6097-6100</t>
  </si>
  <si>
    <t xml:space="preserve">Education Bureau. Curriculum Development Institute. Mathematics Education Section  </t>
  </si>
  <si>
    <t>8588-8589</t>
  </si>
  <si>
    <t xml:space="preserve">Edvance International Holdings Limited  </t>
  </si>
  <si>
    <t>343</t>
  </si>
  <si>
    <t xml:space="preserve">Eggriculture Foods Ltd  </t>
  </si>
  <si>
    <t>344, 3210, 8590-8591</t>
  </si>
  <si>
    <t xml:space="preserve">EGL Holdings Company Limited  </t>
  </si>
  <si>
    <t>345, 3211</t>
  </si>
  <si>
    <t xml:space="preserve">Elegance Optical International Holdings Limited  </t>
  </si>
  <si>
    <t>346, 8592-8593</t>
  </si>
  <si>
    <t xml:space="preserve">Elife Holdings Limited  </t>
  </si>
  <si>
    <t>347</t>
  </si>
  <si>
    <t xml:space="preserve">Ell Environmental Holdings Limited  </t>
  </si>
  <si>
    <t>3212</t>
  </si>
  <si>
    <t xml:space="preserve">Embry Holdings Limited  </t>
  </si>
  <si>
    <t>3213, 8595</t>
  </si>
  <si>
    <t xml:space="preserve">Emperor Capital Group Limited  </t>
  </si>
  <si>
    <t>3215, 6104</t>
  </si>
  <si>
    <t xml:space="preserve">Emperor Culture Group Limited  </t>
  </si>
  <si>
    <t>3216, 8597</t>
  </si>
  <si>
    <t xml:space="preserve">Emperor Entertainment Hotel Limited  </t>
  </si>
  <si>
    <t>349, 8598</t>
  </si>
  <si>
    <t xml:space="preserve">Emperor International Holdings Limited  </t>
  </si>
  <si>
    <t>350, 8599</t>
  </si>
  <si>
    <t xml:space="preserve">Emperor Watch &amp; Jewellery Limited  </t>
  </si>
  <si>
    <t>3217, 8600</t>
  </si>
  <si>
    <t xml:space="preserve">Endo, Toshiichi  </t>
  </si>
  <si>
    <t>6629</t>
  </si>
  <si>
    <t xml:space="preserve">Endurance RP Limited  </t>
  </si>
  <si>
    <t>351, 3220</t>
  </si>
  <si>
    <t xml:space="preserve">Energy International Investments Holdings Limited  </t>
  </si>
  <si>
    <t>352-353, 8602</t>
  </si>
  <si>
    <t xml:space="preserve">Enterprise Development Holdings Limited  </t>
  </si>
  <si>
    <t>372, 6122-6124</t>
  </si>
  <si>
    <t xml:space="preserve">Enviro Energy International Holdings Limited  </t>
  </si>
  <si>
    <t>373, 3259, 8621</t>
  </si>
  <si>
    <t xml:space="preserve">EPS Creative Health Technology Group Limited  </t>
  </si>
  <si>
    <t>374, 6125</t>
  </si>
  <si>
    <t xml:space="preserve">Espinasse, Philippe  </t>
  </si>
  <si>
    <t>375</t>
  </si>
  <si>
    <t xml:space="preserve">Esser, Diana  </t>
  </si>
  <si>
    <t>278-281, 918-927</t>
  </si>
  <si>
    <t>376</t>
  </si>
  <si>
    <t xml:space="preserve">eSun Holdings Limited  </t>
  </si>
  <si>
    <t>377, 3261, 8622</t>
  </si>
  <si>
    <t xml:space="preserve">ETS Group Limited  </t>
  </si>
  <si>
    <t>378, 3262-3263, 6126, 8623</t>
  </si>
  <si>
    <t xml:space="preserve">Ev Dynamics (Holdings) Limited  </t>
  </si>
  <si>
    <t>379, 6127</t>
  </si>
  <si>
    <t xml:space="preserve">Ever Harvest Group Holdings Limited  </t>
  </si>
  <si>
    <t>6128-6129</t>
  </si>
  <si>
    <t xml:space="preserve">Ever Reach Group (Holdings) Company Limited  </t>
  </si>
  <si>
    <t>380, 3264</t>
  </si>
  <si>
    <t xml:space="preserve">Everbright Grand China Assets Limited  </t>
  </si>
  <si>
    <t>381, 3265</t>
  </si>
  <si>
    <t xml:space="preserve">EverChina Int'l Holdings Company Limited  </t>
  </si>
  <si>
    <t>382, 8625</t>
  </si>
  <si>
    <t xml:space="preserve">Everest Medicines Limited  </t>
  </si>
  <si>
    <t>3266-3267</t>
  </si>
  <si>
    <t xml:space="preserve">Evergreen Products Group Limited  </t>
  </si>
  <si>
    <t>3268, 8626</t>
  </si>
  <si>
    <t xml:space="preserve">EVOC Intelligent Technology Company Limited  </t>
  </si>
  <si>
    <t>6130</t>
  </si>
  <si>
    <t xml:space="preserve">Excalibur Global Financial Holdings Limited  </t>
  </si>
  <si>
    <t>383, 3273, 6143, 8627</t>
  </si>
  <si>
    <t xml:space="preserve">Extrawell Pharmaceutical Holdings Limited  </t>
  </si>
  <si>
    <t>397</t>
  </si>
  <si>
    <t xml:space="preserve">Faan, Y. W. </t>
  </si>
  <si>
    <t xml:space="preserve">Far East Consortium International Limited  </t>
  </si>
  <si>
    <t>400, 6144</t>
  </si>
  <si>
    <t xml:space="preserve">Far East Horizon Limited  </t>
  </si>
  <si>
    <t>3275, 8640</t>
  </si>
  <si>
    <t xml:space="preserve">Far East Hotels and Entertainment Limited  </t>
  </si>
  <si>
    <t>6145</t>
  </si>
  <si>
    <t xml:space="preserve">Farnova Group Holdings Limited  </t>
  </si>
  <si>
    <t>401</t>
  </si>
  <si>
    <t xml:space="preserve">Feeley, Jennifer  </t>
  </si>
  <si>
    <t>6882</t>
  </si>
  <si>
    <t xml:space="preserve">Fei, Bo  </t>
  </si>
  <si>
    <t xml:space="preserve">Feige, Sabine  </t>
  </si>
  <si>
    <t>3276</t>
  </si>
  <si>
    <t xml:space="preserve">Feishang Anthracite Resources Limited  </t>
  </si>
  <si>
    <t>402, 3277</t>
  </si>
  <si>
    <t xml:space="preserve">Feng, Michael  </t>
  </si>
  <si>
    <t>3278</t>
  </si>
  <si>
    <t xml:space="preserve">FIH Mobile Limited  </t>
  </si>
  <si>
    <t>403-404, 3279-3283, 8643-8644</t>
  </si>
  <si>
    <t xml:space="preserve">Fineland Living Services Group Limited  </t>
  </si>
  <si>
    <t>3284</t>
  </si>
  <si>
    <t xml:space="preserve">Finsoft Financial Investment Holdings Limited  </t>
  </si>
  <si>
    <t>405, 6147-6149</t>
  </si>
  <si>
    <t xml:space="preserve">First Credit Finance Group Limited  </t>
  </si>
  <si>
    <t>406, 3285, 6151, 8646</t>
  </si>
  <si>
    <t xml:space="preserve">First Initiative Foundation  </t>
  </si>
  <si>
    <t>6481</t>
  </si>
  <si>
    <t xml:space="preserve">First Pacific Company Limited  </t>
  </si>
  <si>
    <t>8647</t>
  </si>
  <si>
    <t xml:space="preserve">Firth, Richard  </t>
  </si>
  <si>
    <t>407</t>
  </si>
  <si>
    <t xml:space="preserve">Fleming, John  </t>
  </si>
  <si>
    <t>408, 6152-6153</t>
  </si>
  <si>
    <t xml:space="preserve">Fogel, Joshua A. </t>
  </si>
  <si>
    <t>4270</t>
  </si>
  <si>
    <t xml:space="preserve">Fok, Wilton  </t>
  </si>
  <si>
    <t>5857, 5861-5862, 6055, 6070, 6185, 6274-6291, 6295-6297, 6510, 6665-6667, 6766, 6769, 6850-6851</t>
  </si>
  <si>
    <t xml:space="preserve">Fong, C. Y. Fred  </t>
  </si>
  <si>
    <t>974</t>
  </si>
  <si>
    <t xml:space="preserve">Fong, Eric  </t>
  </si>
  <si>
    <t>6658</t>
  </si>
  <si>
    <t xml:space="preserve">Fong, K. </t>
  </si>
  <si>
    <t>515</t>
  </si>
  <si>
    <t xml:space="preserve">Fong, Keith  </t>
  </si>
  <si>
    <t>3286</t>
  </si>
  <si>
    <t xml:space="preserve">Fong, Tsz-Ho Frederick  </t>
  </si>
  <si>
    <t>8745</t>
  </si>
  <si>
    <t xml:space="preserve">Foo, Ankie  </t>
  </si>
  <si>
    <t>262-264, 3090-3093, 3095-3097, 6039-6040</t>
  </si>
  <si>
    <t xml:space="preserve">Footman, Robert  </t>
  </si>
  <si>
    <t>6155</t>
  </si>
  <si>
    <t xml:space="preserve">Forgame Holdings Limited  </t>
  </si>
  <si>
    <t>409, 3287</t>
  </si>
  <si>
    <t xml:space="preserve">Forward Fashion (International) Holdings Company Limited  </t>
  </si>
  <si>
    <t>3288</t>
  </si>
  <si>
    <t xml:space="preserve">Fosun International Limited  </t>
  </si>
  <si>
    <t>3289, 8649</t>
  </si>
  <si>
    <t xml:space="preserve">Fosun Tourism Group  </t>
  </si>
  <si>
    <t>3290</t>
  </si>
  <si>
    <t xml:space="preserve">Fountain Set (Holdings) Limited  </t>
  </si>
  <si>
    <t>3291, 8650</t>
  </si>
  <si>
    <t xml:space="preserve">Four Seas Mercantile Holdings Limited  </t>
  </si>
  <si>
    <t>410, 8651</t>
  </si>
  <si>
    <t xml:space="preserve">Frank P. Seudo  </t>
  </si>
  <si>
    <t>8652</t>
  </si>
  <si>
    <t xml:space="preserve">Freetech Road Recycling Technology (Holdings) Limited  </t>
  </si>
  <si>
    <t>411, 6156</t>
  </si>
  <si>
    <t xml:space="preserve">FriendTimes Inc. </t>
  </si>
  <si>
    <t>3292, 8653</t>
  </si>
  <si>
    <t xml:space="preserve">Frontage Holdings Corporation  </t>
  </si>
  <si>
    <t>412, 3294, 8655</t>
  </si>
  <si>
    <t xml:space="preserve">Frontier Services Group Limited  </t>
  </si>
  <si>
    <t>413, 6157</t>
  </si>
  <si>
    <t xml:space="preserve">FSE Lifestyle Services Limited  </t>
  </si>
  <si>
    <t>414, 3295, 8656</t>
  </si>
  <si>
    <t xml:space="preserve">FSM Holdings Limited  </t>
  </si>
  <si>
    <t>3296-3297, 6159</t>
  </si>
  <si>
    <t xml:space="preserve">Fu, Frank H. </t>
  </si>
  <si>
    <t>3298-3299</t>
  </si>
  <si>
    <t xml:space="preserve">Fu, Hualing  </t>
  </si>
  <si>
    <t>6511</t>
  </si>
  <si>
    <t xml:space="preserve">Fu Shek Financial Holdings Limited  </t>
  </si>
  <si>
    <t>415, 8657-8658</t>
  </si>
  <si>
    <t xml:space="preserve">Fufeng Group Limited  </t>
  </si>
  <si>
    <t>3300</t>
  </si>
  <si>
    <t xml:space="preserve">Fullsun International Holdings Group Co., Limited  </t>
  </si>
  <si>
    <t>3301</t>
  </si>
  <si>
    <t xml:space="preserve">Fullwealth International Group Holdings Limited  </t>
  </si>
  <si>
    <t>416, 6160, 8659</t>
  </si>
  <si>
    <t xml:space="preserve">Fulum Group Holdings Limited  </t>
  </si>
  <si>
    <t>417, 8660</t>
  </si>
  <si>
    <t xml:space="preserve">Fung, Andy  </t>
  </si>
  <si>
    <t>3320, 4237, 9483</t>
  </si>
  <si>
    <t xml:space="preserve">Fung, Emily  </t>
  </si>
  <si>
    <t>278-281</t>
  </si>
  <si>
    <t xml:space="preserve">Fung, Jo Yee Yung  </t>
  </si>
  <si>
    <t>418</t>
  </si>
  <si>
    <t xml:space="preserve">Fung, Mary M. Y. </t>
  </si>
  <si>
    <t xml:space="preserve">Fung, Nomis  </t>
  </si>
  <si>
    <t xml:space="preserve">Fung, Tze Shing  </t>
  </si>
  <si>
    <t>809-837</t>
  </si>
  <si>
    <t xml:space="preserve">Fung, Yuk-sung  </t>
  </si>
  <si>
    <t xml:space="preserve">Furniss, Tracey  </t>
  </si>
  <si>
    <t>731</t>
  </si>
  <si>
    <t xml:space="preserve">Future Bright Holdings Limited  </t>
  </si>
  <si>
    <t>3321</t>
  </si>
  <si>
    <t xml:space="preserve">Future Data Group Limited  </t>
  </si>
  <si>
    <t>419, 3322-3323, 8665</t>
  </si>
  <si>
    <t xml:space="preserve">Fuyao Glass Industry Group Co., Ltd. </t>
  </si>
  <si>
    <t>3325</t>
  </si>
  <si>
    <t xml:space="preserve">FY Financial (Shenzhen) Co., Ltd  </t>
  </si>
  <si>
    <t>420, 3326-3327, 8666</t>
  </si>
  <si>
    <t xml:space="preserve">G &amp; M Holdings Limited  </t>
  </si>
  <si>
    <t>421</t>
  </si>
  <si>
    <t xml:space="preserve">G-Resources Group Limited  </t>
  </si>
  <si>
    <t>422, 6164-6165</t>
  </si>
  <si>
    <t xml:space="preserve">G&amp;M holdings Limited  </t>
  </si>
  <si>
    <t>6166</t>
  </si>
  <si>
    <t xml:space="preserve">Gain Plus Holdings Limited  </t>
  </si>
  <si>
    <t>423, 6167</t>
  </si>
  <si>
    <t xml:space="preserve">Gallagher, Steven  </t>
  </si>
  <si>
    <t>3328</t>
  </si>
  <si>
    <t xml:space="preserve">Gameone Holdings Limited  </t>
  </si>
  <si>
    <t>424, 3329, 6168</t>
  </si>
  <si>
    <t xml:space="preserve">Gar, Kam Lam Alfred  </t>
  </si>
  <si>
    <t>6513</t>
  </si>
  <si>
    <t xml:space="preserve">Gastou, Yves  </t>
  </si>
  <si>
    <t>8667</t>
  </si>
  <si>
    <t xml:space="preserve">Gaul, Chris  </t>
  </si>
  <si>
    <t>8668</t>
  </si>
  <si>
    <t xml:space="preserve">GBA Holdings Limited  </t>
  </si>
  <si>
    <t>3330</t>
  </si>
  <si>
    <t xml:space="preserve">GCL New Energy Holdings Limited  </t>
  </si>
  <si>
    <t>6169</t>
  </si>
  <si>
    <t xml:space="preserve">GCL-Poly Energy Holdings Limited  </t>
  </si>
  <si>
    <t>425-426</t>
  </si>
  <si>
    <t xml:space="preserve">GCL Technology Holdings Limited  </t>
  </si>
  <si>
    <t>6170</t>
  </si>
  <si>
    <t xml:space="preserve">GDH Guangnan (Holdings) Limited  </t>
  </si>
  <si>
    <t>3332-3333</t>
  </si>
  <si>
    <t xml:space="preserve">Geely Automobile Holdings Limited  </t>
  </si>
  <si>
    <t>427-430, 6171-6172</t>
  </si>
  <si>
    <t xml:space="preserve">Geist, Kathe  </t>
  </si>
  <si>
    <t>6173</t>
  </si>
  <si>
    <t xml:space="preserve">Genertec Universal Medical Group Company Limited  </t>
  </si>
  <si>
    <t>3334, 8669</t>
  </si>
  <si>
    <t xml:space="preserve">Genes Tech Group Holdings Company Limited  </t>
  </si>
  <si>
    <t>431, 3335-3336, 8670</t>
  </si>
  <si>
    <t xml:space="preserve">Genor Biopharma Holdings Limited  </t>
  </si>
  <si>
    <t>432, 3337, 8671</t>
  </si>
  <si>
    <t xml:space="preserve">Genscript Biotech Corporation  </t>
  </si>
  <si>
    <t>433, 3338</t>
  </si>
  <si>
    <t xml:space="preserve">GET Holdings Limited  </t>
  </si>
  <si>
    <t>436, 6175</t>
  </si>
  <si>
    <t xml:space="preserve">GHW International  </t>
  </si>
  <si>
    <t>3341</t>
  </si>
  <si>
    <t xml:space="preserve">Gilani, Anisha  </t>
  </si>
  <si>
    <t>3342</t>
  </si>
  <si>
    <t xml:space="preserve">Gill, Arween Kaur  </t>
  </si>
  <si>
    <t>8550, 8888, 9262</t>
  </si>
  <si>
    <t xml:space="preserve">Giordano International Limited  </t>
  </si>
  <si>
    <t>3343, 8685-8686</t>
  </si>
  <si>
    <t xml:space="preserve">Giri Guru Team  </t>
  </si>
  <si>
    <t>439</t>
  </si>
  <si>
    <t xml:space="preserve">Girling, Sam  </t>
  </si>
  <si>
    <t>6068, 6324</t>
  </si>
  <si>
    <t xml:space="preserve">Global Bio-Chem Technology Group Company Limited  </t>
  </si>
  <si>
    <t>6176</t>
  </si>
  <si>
    <t xml:space="preserve">Global International Credit Group Limited  </t>
  </si>
  <si>
    <t>3344, 8687</t>
  </si>
  <si>
    <t xml:space="preserve">Global Link Communications Holdings Limited  </t>
  </si>
  <si>
    <t>442, 3345, 8688-8689</t>
  </si>
  <si>
    <t xml:space="preserve">Global New Material International Holdings Limited  </t>
  </si>
  <si>
    <t>3346, 8690</t>
  </si>
  <si>
    <t xml:space="preserve">Global Sweeteners Holdings Limited  </t>
  </si>
  <si>
    <t>6177</t>
  </si>
  <si>
    <t xml:space="preserve">Glory Sun Financial Group Limited  </t>
  </si>
  <si>
    <t>443, 3347</t>
  </si>
  <si>
    <t xml:space="preserve">Glory Sun Land Group Limited  </t>
  </si>
  <si>
    <t>3348</t>
  </si>
  <si>
    <t xml:space="preserve">Goal Rise Logistics (China) Holdings Limited  </t>
  </si>
  <si>
    <t>444, 6178</t>
  </si>
  <si>
    <t xml:space="preserve">Gold Peak Industries (Holdings) Limited  </t>
  </si>
  <si>
    <t>445</t>
  </si>
  <si>
    <t xml:space="preserve">Gold Peak Technology Group Limited  </t>
  </si>
  <si>
    <t>8696</t>
  </si>
  <si>
    <t xml:space="preserve">Goldblatt, Howard  </t>
  </si>
  <si>
    <t>1285</t>
  </si>
  <si>
    <t xml:space="preserve">Golden Faith Group Holdings Limited  </t>
  </si>
  <si>
    <t>446-447, 6179</t>
  </si>
  <si>
    <t xml:space="preserve">Golden Ponder Holdings Limited  </t>
  </si>
  <si>
    <t>448, 6180</t>
  </si>
  <si>
    <t xml:space="preserve">Golden Power Group Holdings Limited  </t>
  </si>
  <si>
    <t>6181</t>
  </si>
  <si>
    <t xml:space="preserve">Golden Wheel Tiandi Holdings Company Limited  </t>
  </si>
  <si>
    <t>3350</t>
  </si>
  <si>
    <t xml:space="preserve">Goldpac Group Limited  </t>
  </si>
  <si>
    <t>449, 3351, 8697</t>
  </si>
  <si>
    <t xml:space="preserve">Goldstream Investment Limited  </t>
  </si>
  <si>
    <t>450, 3352</t>
  </si>
  <si>
    <t xml:space="preserve">Goldway Education Group Limited  </t>
  </si>
  <si>
    <t>451, 3353, 8698-8699</t>
  </si>
  <si>
    <t xml:space="preserve">Gome Finance Technology Co., Ltd  </t>
  </si>
  <si>
    <t>452, 6182-6183</t>
  </si>
  <si>
    <t xml:space="preserve">Gome Retail Holdings Limited  </t>
  </si>
  <si>
    <t>453, 3354</t>
  </si>
  <si>
    <t xml:space="preserve">Goo, S. H. </t>
  </si>
  <si>
    <t>8700-8701</t>
  </si>
  <si>
    <t xml:space="preserve">Good Fellow Healthcare Holdings Limited  </t>
  </si>
  <si>
    <t>454, 3356, 6184, 8702</t>
  </si>
  <si>
    <t xml:space="preserve">Good Friend International Holdings Inc. </t>
  </si>
  <si>
    <t>455</t>
  </si>
  <si>
    <t xml:space="preserve">Goodbaby International Holdings Limited  </t>
  </si>
  <si>
    <t>3357, 8704</t>
  </si>
  <si>
    <t xml:space="preserve">Goossaert, Vincent  </t>
  </si>
  <si>
    <t>456</t>
  </si>
  <si>
    <t xml:space="preserve">Gordon, Thomas  </t>
  </si>
  <si>
    <t>3358-3362</t>
  </si>
  <si>
    <t xml:space="preserve">GR Properties Limited  </t>
  </si>
  <si>
    <t>3363</t>
  </si>
  <si>
    <t xml:space="preserve">Graham, Holly  </t>
  </si>
  <si>
    <t>3364</t>
  </si>
  <si>
    <t xml:space="preserve">Grand Baoxin Auto Group Limited  </t>
  </si>
  <si>
    <t>457, 8711-8712</t>
  </si>
  <si>
    <t xml:space="preserve">Grand Brilliance Group Holdings Limited  </t>
  </si>
  <si>
    <t>458, 3365, 8713-8714</t>
  </si>
  <si>
    <t xml:space="preserve">Grand Field Group Holdings Limited  </t>
  </si>
  <si>
    <t>3366, 8715</t>
  </si>
  <si>
    <t xml:space="preserve">Grand Power Logistics Group Limited  </t>
  </si>
  <si>
    <t>459, 3367-3368, 8716</t>
  </si>
  <si>
    <t xml:space="preserve">Grand T G Gold Holdings Limited  </t>
  </si>
  <si>
    <t>460, 3369, 8717-8718</t>
  </si>
  <si>
    <t xml:space="preserve">Grand Talents Group Holdings Limited  </t>
  </si>
  <si>
    <t>461, 3370, 6186, 8719</t>
  </si>
  <si>
    <t xml:space="preserve">Grandshores Technology Group Limited  </t>
  </si>
  <si>
    <t>463, 8720</t>
  </si>
  <si>
    <t xml:space="preserve">Graphex Group Limited  </t>
  </si>
  <si>
    <t>464, 3371</t>
  </si>
  <si>
    <t xml:space="preserve">Gray, Chris  </t>
  </si>
  <si>
    <t>3966-3971</t>
  </si>
  <si>
    <t xml:space="preserve">Great China Properties Holdings Limited  </t>
  </si>
  <si>
    <t>466, 6188</t>
  </si>
  <si>
    <t xml:space="preserve">Great Eagle Holdings Limited  </t>
  </si>
  <si>
    <t>3372-3375</t>
  </si>
  <si>
    <t xml:space="preserve">Great Harvest Maeta Holdings Limited  </t>
  </si>
  <si>
    <t>467, 8722</t>
  </si>
  <si>
    <t xml:space="preserve">Great Wall Pan Asia Holdings Limited  </t>
  </si>
  <si>
    <t>3376</t>
  </si>
  <si>
    <t xml:space="preserve">Great Wall Terroir Holdings Limited  </t>
  </si>
  <si>
    <t>3377, 8723</t>
  </si>
  <si>
    <t xml:space="preserve">Greater Bay Area Dynamic Growth Holding Limited  </t>
  </si>
  <si>
    <t>8724-8725</t>
  </si>
  <si>
    <t xml:space="preserve">Greater China Financial Holdings Limited  </t>
  </si>
  <si>
    <t>468, 3378</t>
  </si>
  <si>
    <t xml:space="preserve">Greatime International Holdings Limited  </t>
  </si>
  <si>
    <t>469, 3379</t>
  </si>
  <si>
    <t xml:space="preserve">Greatwalle Inc. </t>
  </si>
  <si>
    <t>470, 3380, 6189-6190</t>
  </si>
  <si>
    <t xml:space="preserve">Green Economy Development Limited  </t>
  </si>
  <si>
    <t>471</t>
  </si>
  <si>
    <t xml:space="preserve">Green Power  </t>
  </si>
  <si>
    <t>3943, 4114</t>
  </si>
  <si>
    <t xml:space="preserve">Greenheart Group Limited  </t>
  </si>
  <si>
    <t>3383</t>
  </si>
  <si>
    <t xml:space="preserve">Greenland Hong Kong Holdings Limited  </t>
  </si>
  <si>
    <t>472, 3384</t>
  </si>
  <si>
    <t xml:space="preserve">Greentech Technology International Limited  </t>
  </si>
  <si>
    <t>3385, 8726</t>
  </si>
  <si>
    <t xml:space="preserve">Greentown China Holdings Limited  </t>
  </si>
  <si>
    <t>3386</t>
  </si>
  <si>
    <t xml:space="preserve">Greenwood, John  </t>
  </si>
  <si>
    <t>3387</t>
  </si>
  <si>
    <t xml:space="preserve">Grown Up Group Investment Holdings Limited  </t>
  </si>
  <si>
    <t>473, 3388</t>
  </si>
  <si>
    <t>474</t>
  </si>
  <si>
    <t xml:space="preserve">GT Steel Construction Group Limited  </t>
  </si>
  <si>
    <t>475, 6191-6193</t>
  </si>
  <si>
    <t xml:space="preserve">Guan Chao Holdings Limited  </t>
  </si>
  <si>
    <t>476, 6194</t>
  </si>
  <si>
    <t xml:space="preserve">Guangdong Adway Construction (Group) Holdings Company Limited  </t>
  </si>
  <si>
    <t>477, 3389</t>
  </si>
  <si>
    <t xml:space="preserve">Guangdong Land Holdings Limited  </t>
  </si>
  <si>
    <t>3390-3391</t>
  </si>
  <si>
    <t xml:space="preserve">Guangzhou Automobile Group Company Limited  </t>
  </si>
  <si>
    <t>478, 3392</t>
  </si>
  <si>
    <t xml:space="preserve">Guangzhou Eletree Electronic Co., Ltd  </t>
  </si>
  <si>
    <t>6195-6196</t>
  </si>
  <si>
    <t xml:space="preserve">Gudou Holdings Limited  </t>
  </si>
  <si>
    <t>479, 6197-6199</t>
  </si>
  <si>
    <t xml:space="preserve">Gulova, Silvia  </t>
  </si>
  <si>
    <t>654</t>
  </si>
  <si>
    <t xml:space="preserve">Guo, Huiqin  </t>
  </si>
  <si>
    <t>441, 1013, 1262</t>
  </si>
  <si>
    <t xml:space="preserve">Guo, Tong  </t>
  </si>
  <si>
    <t>8932</t>
  </si>
  <si>
    <t xml:space="preserve">Gurung, Tim I. </t>
  </si>
  <si>
    <t>3393</t>
  </si>
  <si>
    <t xml:space="preserve">Guthrie, Andrew S. </t>
  </si>
  <si>
    <t>480</t>
  </si>
  <si>
    <t xml:space="preserve">Habarta, Gerhard  </t>
  </si>
  <si>
    <t>3394</t>
  </si>
  <si>
    <t xml:space="preserve">Hagen, Stacy A. </t>
  </si>
  <si>
    <t xml:space="preserve">Haichang Ocean Park Holdings Ltd. </t>
  </si>
  <si>
    <t>481, 6200</t>
  </si>
  <si>
    <t xml:space="preserve">Haier Smart Home Co., Ltd. </t>
  </si>
  <si>
    <t>482, 3395</t>
  </si>
  <si>
    <t xml:space="preserve">Hailiang International Holdings Limited  </t>
  </si>
  <si>
    <t>3396, 8729</t>
  </si>
  <si>
    <t xml:space="preserve">Haina Intelligent Equipment International Holdings Limited  </t>
  </si>
  <si>
    <t>3397, 8730</t>
  </si>
  <si>
    <t xml:space="preserve">Haitong International Securities Group Limited  </t>
  </si>
  <si>
    <t>483, 3398</t>
  </si>
  <si>
    <t xml:space="preserve">Halkyard, A. J. </t>
  </si>
  <si>
    <t>3218-3219, 6105, 8601</t>
  </si>
  <si>
    <t xml:space="preserve">Hall, Stephen  </t>
  </si>
  <si>
    <t>6201</t>
  </si>
  <si>
    <t xml:space="preserve">Hang Lung Group Limited  </t>
  </si>
  <si>
    <t>3417</t>
  </si>
  <si>
    <t xml:space="preserve">Hang Lung Properties Limited  </t>
  </si>
  <si>
    <t>3418</t>
  </si>
  <si>
    <t xml:space="preserve">Hang Sang (Siu Po) International Holding Company Limited  </t>
  </si>
  <si>
    <t>3419</t>
  </si>
  <si>
    <t xml:space="preserve">Hang Seng Bank Limited  </t>
  </si>
  <si>
    <t>3420, 8746</t>
  </si>
  <si>
    <t xml:space="preserve">Hangzhou SF Intra-City Industrial Co., Ltd  </t>
  </si>
  <si>
    <t>3421, 8747</t>
  </si>
  <si>
    <t xml:space="preserve">Hanisch, Sarah  </t>
  </si>
  <si>
    <t>3422</t>
  </si>
  <si>
    <t xml:space="preserve">Hanison Construction Holdings Limited  </t>
  </si>
  <si>
    <t>491, 6206</t>
  </si>
  <si>
    <t xml:space="preserve">Hanvey Group Holdings Limited  </t>
  </si>
  <si>
    <t>492, 6207-6208, 8748</t>
  </si>
  <si>
    <t xml:space="preserve">Hao Wen Holdings Limited  </t>
  </si>
  <si>
    <t>493, 6209-6211</t>
  </si>
  <si>
    <t xml:space="preserve">Happy S. Kidult  </t>
  </si>
  <si>
    <t>8752</t>
  </si>
  <si>
    <t xml:space="preserve">Harbour Centre Development Limited  </t>
  </si>
  <si>
    <t>3424</t>
  </si>
  <si>
    <t xml:space="preserve">Hardie, Alison  </t>
  </si>
  <si>
    <t>3425</t>
  </si>
  <si>
    <t xml:space="preserve">Harris, C. </t>
  </si>
  <si>
    <t>6077-6082</t>
  </si>
  <si>
    <t xml:space="preserve">Harrison, Walter T. </t>
  </si>
  <si>
    <t>8829-8831</t>
  </si>
  <si>
    <t xml:space="preserve">Hastings, Paul  </t>
  </si>
  <si>
    <t>532-533, 3475-3476, 8795-8796</t>
  </si>
  <si>
    <t xml:space="preserve">Hatcher Group Limited  </t>
  </si>
  <si>
    <t>494, 3426, 6212, 8753</t>
  </si>
  <si>
    <t xml:space="preserve">HBM Holdings Limited  </t>
  </si>
  <si>
    <t>495</t>
  </si>
  <si>
    <t xml:space="preserve">Heady, Zane  </t>
  </si>
  <si>
    <t xml:space="preserve">Health &amp; Care Service Department, Hong Kong Red Cross  </t>
  </si>
  <si>
    <t>6150</t>
  </si>
  <si>
    <t xml:space="preserve">Health and Happiness (H&amp;H) International Holdings Limited  </t>
  </si>
  <si>
    <t>3427, 8754</t>
  </si>
  <si>
    <t xml:space="preserve">Henderson Sunlight Asset Management Limited  </t>
  </si>
  <si>
    <t>3428, 8756</t>
  </si>
  <si>
    <t xml:space="preserve">Heng Tai Consumables Group Limited  </t>
  </si>
  <si>
    <t>496-497, 6219</t>
  </si>
  <si>
    <t xml:space="preserve">Hengan International Group Company Limited  </t>
  </si>
  <si>
    <t>3429</t>
  </si>
  <si>
    <t xml:space="preserve">Hephaestus Holdings Limited  </t>
  </si>
  <si>
    <t>498-499, 6220, 8757</t>
  </si>
  <si>
    <t xml:space="preserve">Herald Holdings Limited  </t>
  </si>
  <si>
    <t>500</t>
  </si>
  <si>
    <t xml:space="preserve">Hi Sun Technology (China) Limited  </t>
  </si>
  <si>
    <t>3430, 8760</t>
  </si>
  <si>
    <t xml:space="preserve">Hifood Group Holdings Co., Limited  </t>
  </si>
  <si>
    <t>501, 6221</t>
  </si>
  <si>
    <t xml:space="preserve">High Fashion International Limited  </t>
  </si>
  <si>
    <t>502, 3431</t>
  </si>
  <si>
    <t xml:space="preserve">Hill, Gary  </t>
  </si>
  <si>
    <t>6574, 6578, 6587-6588, 6599-6600</t>
  </si>
  <si>
    <t xml:space="preserve">Hilmer, Sarah E. </t>
  </si>
  <si>
    <t>6222</t>
  </si>
  <si>
    <t xml:space="preserve">Hilong Holding Limited  </t>
  </si>
  <si>
    <t>3438, 8762</t>
  </si>
  <si>
    <t xml:space="preserve">Hin Sang Group (International) Holding Co. Ltd. </t>
  </si>
  <si>
    <t>511, 8763</t>
  </si>
  <si>
    <t xml:space="preserve">Hing Lee (HK) Holdings Limited  </t>
  </si>
  <si>
    <t>512, 6223-6224</t>
  </si>
  <si>
    <t xml:space="preserve">Hiu, Yu Ong  </t>
  </si>
  <si>
    <t>8727-8728</t>
  </si>
  <si>
    <t xml:space="preserve">HK Asia Holdings Limited  </t>
  </si>
  <si>
    <t>513</t>
  </si>
  <si>
    <t xml:space="preserve">HK Electric Investments Limited  </t>
  </si>
  <si>
    <t>3439</t>
  </si>
  <si>
    <t xml:space="preserve">HKBN Ltd. </t>
  </si>
  <si>
    <t>514, 3452, 8764</t>
  </si>
  <si>
    <t xml:space="preserve">HKEX  </t>
  </si>
  <si>
    <t>3381-3382</t>
  </si>
  <si>
    <t xml:space="preserve">HKT Limited  </t>
  </si>
  <si>
    <t>3454, 8784</t>
  </si>
  <si>
    <t xml:space="preserve">hmvod Limited  </t>
  </si>
  <si>
    <t>516-518, 6225</t>
  </si>
  <si>
    <t xml:space="preserve">Ho, Aldrich  </t>
  </si>
  <si>
    <t>6501</t>
  </si>
  <si>
    <t xml:space="preserve">Ho, Chun Sing Maxwell  </t>
  </si>
  <si>
    <t>3324</t>
  </si>
  <si>
    <t xml:space="preserve">Ho, Dennis  </t>
  </si>
  <si>
    <t>398</t>
  </si>
  <si>
    <t xml:space="preserve">Ho, Dennis Chi Kuen  </t>
  </si>
  <si>
    <t>572, 3500, 6252, 8847</t>
  </si>
  <si>
    <t xml:space="preserve">Ho, Fai Tai Nicholas  </t>
  </si>
  <si>
    <t>3582</t>
  </si>
  <si>
    <t xml:space="preserve">Ho, Fan  </t>
  </si>
  <si>
    <t>3455</t>
  </si>
  <si>
    <t xml:space="preserve">Ho, H. Herbert  </t>
  </si>
  <si>
    <t>519</t>
  </si>
  <si>
    <t xml:space="preserve">Ho, Manyee  </t>
  </si>
  <si>
    <t>6231</t>
  </si>
  <si>
    <t xml:space="preserve">Ho, Mei Fun  </t>
  </si>
  <si>
    <t>993-994, 996-998, 1000</t>
  </si>
  <si>
    <t xml:space="preserve">Ho, Pat  </t>
  </si>
  <si>
    <t xml:space="preserve">Ho, Patrick Kin-wai  </t>
  </si>
  <si>
    <t>566</t>
  </si>
  <si>
    <t xml:space="preserve">Ho, Philippa  </t>
  </si>
  <si>
    <t>615</t>
  </si>
  <si>
    <t xml:space="preserve">Ho, Rerrario  </t>
  </si>
  <si>
    <t>8692-8695</t>
  </si>
  <si>
    <t xml:space="preserve">Ho, Shun Man  </t>
  </si>
  <si>
    <t>3538</t>
  </si>
  <si>
    <t xml:space="preserve">Ho, Tak Kwong  </t>
  </si>
  <si>
    <t>8785</t>
  </si>
  <si>
    <t xml:space="preserve">Ho, Wai Kin  </t>
  </si>
  <si>
    <t>850-885, 9009, 9011, 9013, 9015, 9017, 9019, 9110, 9112-9156</t>
  </si>
  <si>
    <t xml:space="preserve">Ho, Yvonne  </t>
  </si>
  <si>
    <t>1292</t>
  </si>
  <si>
    <t xml:space="preserve">Hoerschelmann, Gabriele  </t>
  </si>
  <si>
    <t>3456</t>
  </si>
  <si>
    <t xml:space="preserve">Hoffmann, E. T. A. </t>
  </si>
  <si>
    <t xml:space="preserve">Holdsworth, May  </t>
  </si>
  <si>
    <t>6226</t>
  </si>
  <si>
    <t xml:space="preserve">Home Control International Limited  </t>
  </si>
  <si>
    <t>3457, 8786</t>
  </si>
  <si>
    <t xml:space="preserve">Homeland Interactive Technology Limited  </t>
  </si>
  <si>
    <t>3458</t>
  </si>
  <si>
    <t xml:space="preserve">Hon Kwok Land Investment Company, Limited  </t>
  </si>
  <si>
    <t>520, 8787</t>
  </si>
  <si>
    <t xml:space="preserve">Honbridge Holdings Limited  </t>
  </si>
  <si>
    <t>521-523, 6227-6229</t>
  </si>
  <si>
    <t xml:space="preserve">Hong Kong Arts Development Council  </t>
  </si>
  <si>
    <t>3459, 6230</t>
  </si>
  <si>
    <t xml:space="preserve">Hong Kong Chaoshang Group Limited  </t>
  </si>
  <si>
    <t>524</t>
  </si>
  <si>
    <t xml:space="preserve">Hong Kong Economic Times Holdings Limited  </t>
  </si>
  <si>
    <t>531, 8794</t>
  </si>
  <si>
    <t xml:space="preserve">Hong Kong Examinations and Assessment Authority  </t>
  </si>
  <si>
    <t>534-556, 8800-8823</t>
  </si>
  <si>
    <t xml:space="preserve">Hong Kong Exchanges and Clearing Limited  </t>
  </si>
  <si>
    <t>557-558, 3483, 8824</t>
  </si>
  <si>
    <t xml:space="preserve">Hong Kong Ferry (Holdings) Company Limited  </t>
  </si>
  <si>
    <t>3485, 8825</t>
  </si>
  <si>
    <t xml:space="preserve">Hong Kong Finance Group Limited  </t>
  </si>
  <si>
    <t>559, 6239, 8826</t>
  </si>
  <si>
    <t xml:space="preserve">Hong Kong Food Investment Holdings Limited  </t>
  </si>
  <si>
    <t>560, 8827</t>
  </si>
  <si>
    <t xml:space="preserve">Hong Kong Hotels Association  </t>
  </si>
  <si>
    <t>561</t>
  </si>
  <si>
    <t xml:space="preserve">Hong Kong Johnson Holdings Co., Ltd. </t>
  </si>
  <si>
    <t>562, 6241</t>
  </si>
  <si>
    <t xml:space="preserve">Hong Kong Monetary Authority  </t>
  </si>
  <si>
    <t>6243</t>
  </si>
  <si>
    <t xml:space="preserve">Hong Kong Museum of Art  </t>
  </si>
  <si>
    <t>3488-3489</t>
  </si>
  <si>
    <t xml:space="preserve">Hong Kong Resources Holdings Company Limited  </t>
  </si>
  <si>
    <t>563, 3492</t>
  </si>
  <si>
    <t xml:space="preserve">Hong Kong Securities and Investment Institute  </t>
  </si>
  <si>
    <t>564</t>
  </si>
  <si>
    <t xml:space="preserve">Hong Kong Shanghai Alliance Holdings Limited  </t>
  </si>
  <si>
    <t>565, 6246</t>
  </si>
  <si>
    <t xml:space="preserve">Hong Kong Technology Venture Company Limited  </t>
  </si>
  <si>
    <t>3493</t>
  </si>
  <si>
    <t xml:space="preserve">Hong Kong Young Women's Christian Association  </t>
  </si>
  <si>
    <t>567</t>
  </si>
  <si>
    <t xml:space="preserve">Hongcheng Environmental Technology Company Limited  </t>
  </si>
  <si>
    <t>3494</t>
  </si>
  <si>
    <t xml:space="preserve">Honghua Group Limited  </t>
  </si>
  <si>
    <t>3495, 8845</t>
  </si>
  <si>
    <t xml:space="preserve">Hongkong Chinese Limited  </t>
  </si>
  <si>
    <t>568, 3496</t>
  </si>
  <si>
    <t xml:space="preserve">Hongkong Land Holdings Limited  </t>
  </si>
  <si>
    <t>3497</t>
  </si>
  <si>
    <t xml:space="preserve">Honliv Healthcare Management Group Company Limited  </t>
  </si>
  <si>
    <t>3498</t>
  </si>
  <si>
    <t xml:space="preserve">Honma Golf Limited  </t>
  </si>
  <si>
    <t>569, 6251</t>
  </si>
  <si>
    <t xml:space="preserve">Hop Fung Group Holdings Limited  </t>
  </si>
  <si>
    <t>570, 8846</t>
  </si>
  <si>
    <t xml:space="preserve">Hope Life International Holdings Limited  </t>
  </si>
  <si>
    <t>571, 3499</t>
  </si>
  <si>
    <t xml:space="preserve">Hor, Michael  </t>
  </si>
  <si>
    <t xml:space="preserve">Hotten, Keith  </t>
  </si>
  <si>
    <t>398, 572, 3500, 6252, 8847</t>
  </si>
  <si>
    <t xml:space="preserve">Hotung, Sophia  </t>
  </si>
  <si>
    <t>3501</t>
  </si>
  <si>
    <t xml:space="preserve">Houng, Jane  </t>
  </si>
  <si>
    <t>3502</t>
  </si>
  <si>
    <t xml:space="preserve">Hu, Peicheng  </t>
  </si>
  <si>
    <t>8849</t>
  </si>
  <si>
    <t xml:space="preserve">Hu, Shiu-ying  </t>
  </si>
  <si>
    <t>6253</t>
  </si>
  <si>
    <t xml:space="preserve">Hua, Chai  </t>
  </si>
  <si>
    <t>6254</t>
  </si>
  <si>
    <t xml:space="preserve">Hua Hong Semiconductor Limited  </t>
  </si>
  <si>
    <t>573, 3503</t>
  </si>
  <si>
    <t xml:space="preserve">Hua Lien International (Holding) Company Limited  </t>
  </si>
  <si>
    <t>574, 6255-6256</t>
  </si>
  <si>
    <t xml:space="preserve">Hua Medicine  </t>
  </si>
  <si>
    <t>575, 3504, 8850</t>
  </si>
  <si>
    <t xml:space="preserve">Hua Yin International Holdings Limited  </t>
  </si>
  <si>
    <t>576, 8851</t>
  </si>
  <si>
    <t xml:space="preserve">Huabang Technology Holdings Limited  </t>
  </si>
  <si>
    <t>577, 8852</t>
  </si>
  <si>
    <t xml:space="preserve">Huabao International Holdings Limited  </t>
  </si>
  <si>
    <t>3505, 8853</t>
  </si>
  <si>
    <t xml:space="preserve">Huafa Property Services Group Company Limited  </t>
  </si>
  <si>
    <t>578, 3506</t>
  </si>
  <si>
    <t xml:space="preserve">Huajin International Holdings Limited  </t>
  </si>
  <si>
    <t>579, 6257-6258</t>
  </si>
  <si>
    <t xml:space="preserve">Huang, Shu-Mei  </t>
  </si>
  <si>
    <t>6158</t>
  </si>
  <si>
    <t xml:space="preserve">Huarong International Financial Holdings Limited  </t>
  </si>
  <si>
    <t>580-581, 3507</t>
  </si>
  <si>
    <t xml:space="preserve">Huasheng International Holding Limited  </t>
  </si>
  <si>
    <t>582, 6259</t>
  </si>
  <si>
    <t xml:space="preserve">Huaxin Cement Co., Ltd. </t>
  </si>
  <si>
    <t>3508, 8854</t>
  </si>
  <si>
    <t xml:space="preserve">Huayi Tencent Entertainment Company Limited  </t>
  </si>
  <si>
    <t>3509</t>
  </si>
  <si>
    <t xml:space="preserve">Huayu Expressway Group Limited  </t>
  </si>
  <si>
    <t>3510, 8855</t>
  </si>
  <si>
    <t xml:space="preserve">Huazhang Technology Holding Limited  </t>
  </si>
  <si>
    <t>583, 3511</t>
  </si>
  <si>
    <t xml:space="preserve">Huazhong In-Vehicle Holdings Company Limited  </t>
  </si>
  <si>
    <t>584, 3512</t>
  </si>
  <si>
    <t xml:space="preserve">Hubaidulina, Kate  </t>
  </si>
  <si>
    <t xml:space="preserve">Huen, Ian  </t>
  </si>
  <si>
    <t>8856</t>
  </si>
  <si>
    <t xml:space="preserve">Hughes, Daisy  </t>
  </si>
  <si>
    <t>6335-6337, 6589-6590</t>
  </si>
  <si>
    <t xml:space="preserve">Hui, Clara  </t>
  </si>
  <si>
    <t>6770-6771, 9365-9368</t>
  </si>
  <si>
    <t xml:space="preserve">Hui, Ka Yin  </t>
  </si>
  <si>
    <t xml:space="preserve">Hui, Mei-nog Katie  </t>
  </si>
  <si>
    <t>6397</t>
  </si>
  <si>
    <t xml:space="preserve">Hui, Noellina  </t>
  </si>
  <si>
    <t>262, 3097</t>
  </si>
  <si>
    <t xml:space="preserve">Hui, Phillip  </t>
  </si>
  <si>
    <t>2864, 2897, 2912</t>
  </si>
  <si>
    <t xml:space="preserve">Huijing Holdings Company Limited  </t>
  </si>
  <si>
    <t>3513</t>
  </si>
  <si>
    <t xml:space="preserve">Huisen Household International Group Limited  </t>
  </si>
  <si>
    <t>3514, 8857</t>
  </si>
  <si>
    <t xml:space="preserve">Huisheng International Holdings Limited  </t>
  </si>
  <si>
    <t>585, 3515</t>
  </si>
  <si>
    <t xml:space="preserve">Hung, Chiu Lung  </t>
  </si>
  <si>
    <t>846-847, 9099</t>
  </si>
  <si>
    <t xml:space="preserve">Hung, Chun Wah  </t>
  </si>
  <si>
    <t xml:space="preserve">Hung Fook Tong Group Holdings Limited  </t>
  </si>
  <si>
    <t>6261</t>
  </si>
  <si>
    <t xml:space="preserve">Hung Hing Printing Group Limited  </t>
  </si>
  <si>
    <t>3516, 8859</t>
  </si>
  <si>
    <t xml:space="preserve">Hung, Keung  </t>
  </si>
  <si>
    <t>8860-8861</t>
  </si>
  <si>
    <t xml:space="preserve">Hung, Shermaine  </t>
  </si>
  <si>
    <t>8918, 9369-9370</t>
  </si>
  <si>
    <t xml:space="preserve">Hung, Tzu Ting  </t>
  </si>
  <si>
    <t>3866</t>
  </si>
  <si>
    <t xml:space="preserve">Hunt, Pamela  </t>
  </si>
  <si>
    <t>6262</t>
  </si>
  <si>
    <t xml:space="preserve">Hyfusin Group Holdings Limited  </t>
  </si>
  <si>
    <t>586, 6263-6265</t>
  </si>
  <si>
    <t xml:space="preserve">Hygieia Group Limited  </t>
  </si>
  <si>
    <t>587</t>
  </si>
  <si>
    <t xml:space="preserve">Hypebeast Limited  </t>
  </si>
  <si>
    <t>588, 6266</t>
  </si>
  <si>
    <t xml:space="preserve">i-Cable Communications Limited  </t>
  </si>
  <si>
    <t>3517, 8862</t>
  </si>
  <si>
    <t xml:space="preserve">i.century Holding Limited  </t>
  </si>
  <si>
    <t>589, 3518, 6267-6268, 8863-8864</t>
  </si>
  <si>
    <t xml:space="preserve">i-Control Holdings Limited  </t>
  </si>
  <si>
    <t>590, 6269</t>
  </si>
  <si>
    <t xml:space="preserve">Icicle Group Holdings Limited  </t>
    <phoneticPr fontId="18" type="noConversion"/>
  </si>
  <si>
    <t>591, 3519, 6272-6273</t>
  </si>
  <si>
    <t xml:space="preserve">ICO Group Limited  </t>
  </si>
  <si>
    <t>592-593, 8865-8866</t>
  </si>
  <si>
    <t xml:space="preserve">IDT International Limited  </t>
  </si>
  <si>
    <t>594, 6292-6294</t>
  </si>
  <si>
    <t xml:space="preserve">IMAX China Holding, Inc  </t>
  </si>
  <si>
    <t>3520, 8868</t>
  </si>
  <si>
    <t xml:space="preserve">Imperium Financial Group Limited  </t>
  </si>
  <si>
    <t>3521, 8869-8870</t>
  </si>
  <si>
    <t xml:space="preserve">Imperium Technology Group Limited  </t>
  </si>
  <si>
    <t>595, 3522, 8871</t>
  </si>
  <si>
    <t xml:space="preserve">In Technical Productions Holdings Limited  </t>
  </si>
  <si>
    <t>596, 3524-3525, 8872</t>
  </si>
  <si>
    <t xml:space="preserve">Industrial and Commercial Bank of China (Asia) Limited  </t>
  </si>
  <si>
    <t>3526</t>
  </si>
  <si>
    <t xml:space="preserve">Infinities Technology International (Cayman) Holding Limited  </t>
  </si>
  <si>
    <t>8873</t>
  </si>
  <si>
    <t xml:space="preserve">Infinity Development Holdings Company Limited  </t>
  </si>
  <si>
    <t>3527, 8874</t>
  </si>
  <si>
    <t xml:space="preserve">Infinity Logistics and Transport Ventures Limited  </t>
  </si>
  <si>
    <t>3528, 8875</t>
  </si>
  <si>
    <t xml:space="preserve">Information Services Department  </t>
  </si>
  <si>
    <t>8788, 8877</t>
  </si>
  <si>
    <t xml:space="preserve">Inner Mongolia Yitai Coal Co., Ltd. </t>
  </si>
  <si>
    <t>3529, 8878</t>
  </si>
  <si>
    <t xml:space="preserve">Innovative Pharmaceutical Biotech Limited  </t>
  </si>
  <si>
    <t>597</t>
  </si>
  <si>
    <t xml:space="preserve">Innovax Holdings Limited  </t>
  </si>
  <si>
    <t>598</t>
  </si>
  <si>
    <t xml:space="preserve">Innovent Biologics, Inc  </t>
  </si>
  <si>
    <t>3530, 8879</t>
  </si>
  <si>
    <t xml:space="preserve">Integrated Waste Solutions Group Holdings Limited  </t>
  </si>
  <si>
    <t>599, 8887</t>
  </si>
  <si>
    <t xml:space="preserve">International Alliance Financial Leasing Co., Ltd  </t>
  </si>
  <si>
    <t>600, 6305</t>
  </si>
  <si>
    <t xml:space="preserve">International Entertainment Corporation  </t>
  </si>
  <si>
    <t>601, 3537</t>
  </si>
  <si>
    <t xml:space="preserve">Ip, Che-man Simon  </t>
  </si>
  <si>
    <t>9235</t>
  </si>
  <si>
    <t xml:space="preserve">Ip, Human  </t>
  </si>
  <si>
    <t>3641</t>
  </si>
  <si>
    <t xml:space="preserve">Ip, Jack  </t>
  </si>
  <si>
    <t>6325-6330</t>
  </si>
  <si>
    <t xml:space="preserve">Ip, Kim Wai  </t>
  </si>
  <si>
    <t>6338-6361</t>
  </si>
  <si>
    <t xml:space="preserve">Ip, Lup-ng  </t>
  </si>
  <si>
    <t>4256</t>
  </si>
  <si>
    <t xml:space="preserve">Ip, Po Keung  </t>
  </si>
  <si>
    <t xml:space="preserve">IPE Group Limited  </t>
  </si>
  <si>
    <t>3539</t>
  </si>
  <si>
    <t xml:space="preserve">IRC Limited  </t>
  </si>
  <si>
    <t>602, 6306</t>
  </si>
  <si>
    <t xml:space="preserve">Isaac spellman  </t>
    <phoneticPr fontId="18" type="noConversion"/>
  </si>
  <si>
    <t>9361</t>
  </si>
  <si>
    <t xml:space="preserve">Isaac-Williams, Mark  </t>
  </si>
  <si>
    <t>3540</t>
  </si>
  <si>
    <t xml:space="preserve">ISP Holdings Limited  </t>
  </si>
  <si>
    <t>3541, 8906</t>
  </si>
  <si>
    <t xml:space="preserve">ITC Properties Group Limited  </t>
  </si>
  <si>
    <t>603, 6307</t>
  </si>
  <si>
    <t xml:space="preserve">IVD Medical Holding Limited  </t>
  </si>
  <si>
    <t>604, 6308</t>
  </si>
  <si>
    <t xml:space="preserve">Jackson, Nicholas D. </t>
  </si>
  <si>
    <t>6309</t>
  </si>
  <si>
    <t xml:space="preserve">Jacobson Pharma Corporation Limited  </t>
  </si>
  <si>
    <t>605, 6310</t>
  </si>
  <si>
    <t xml:space="preserve">Jacquet-Lagreze, Romain  </t>
  </si>
  <si>
    <t>6311, 8907</t>
  </si>
  <si>
    <t xml:space="preserve">Jardine Matheson Limited  </t>
  </si>
  <si>
    <t>3542</t>
  </si>
  <si>
    <t xml:space="preserve">Jayawickrama, N. A. </t>
  </si>
  <si>
    <t xml:space="preserve">JBB Builders International Limited  </t>
  </si>
  <si>
    <t>606, 3543, 8908</t>
  </si>
  <si>
    <t xml:space="preserve">JBM (Healthcare) Limited  </t>
  </si>
  <si>
    <t>8909</t>
  </si>
  <si>
    <t xml:space="preserve">JD Health International Inc  </t>
  </si>
  <si>
    <t>3544, 8910</t>
  </si>
  <si>
    <t xml:space="preserve">JD Logistics, Inc  </t>
  </si>
  <si>
    <t>3545, 8911</t>
  </si>
  <si>
    <t xml:space="preserve">Jefferies, Alan  </t>
  </si>
  <si>
    <t>607-608, 3546</t>
  </si>
  <si>
    <t xml:space="preserve">Jelenkovic, Emil  </t>
  </si>
  <si>
    <t>6672</t>
  </si>
  <si>
    <t xml:space="preserve">Jelenkovic, Nadja Hej Man  </t>
  </si>
  <si>
    <t xml:space="preserve">Jen, Julienne  </t>
  </si>
  <si>
    <t>8790</t>
  </si>
  <si>
    <t xml:space="preserve">Jesse, Mariko  </t>
  </si>
  <si>
    <t>3594, 6373-6374, 8957-8958</t>
  </si>
  <si>
    <t xml:space="preserve">Ji, Yu  </t>
  </si>
  <si>
    <t>6313</t>
  </si>
  <si>
    <t xml:space="preserve">JIA Group Holdings Limited  </t>
  </si>
  <si>
    <t>6314</t>
  </si>
  <si>
    <t xml:space="preserve">Jia Yao Holdings Limited  </t>
  </si>
  <si>
    <t>609, 6315-6316</t>
  </si>
  <si>
    <t xml:space="preserve">Jiande International Holdings Limited  </t>
  </si>
  <si>
    <t>610, 3547</t>
  </si>
  <si>
    <t xml:space="preserve">Jianzhong Construction Development Limited  </t>
  </si>
  <si>
    <t>611, 3548</t>
  </si>
  <si>
    <t xml:space="preserve">Jiashili Group Limited  </t>
  </si>
  <si>
    <t>612, 6317</t>
  </si>
  <si>
    <t xml:space="preserve">Jiaxing Gas Group Co., Ltd. </t>
  </si>
  <si>
    <t>613, 3549, 8912</t>
  </si>
  <si>
    <t xml:space="preserve">Jiayuan International Group Limited  </t>
  </si>
  <si>
    <t>3550</t>
  </si>
  <si>
    <t xml:space="preserve">Jiayuan Services Holdings Limited  </t>
  </si>
  <si>
    <t>3551, 8913</t>
  </si>
  <si>
    <t xml:space="preserve">Jinchuan Group International Resources Co. Ltd  </t>
  </si>
  <si>
    <t>614, 3552</t>
  </si>
  <si>
    <t xml:space="preserve">Jinhui Holdings Company Limited  </t>
  </si>
  <si>
    <t>3553-3554, 8914</t>
  </si>
  <si>
    <t xml:space="preserve">Jiujiuwang Food International Limited  </t>
  </si>
  <si>
    <t>3555-3556, 8915</t>
  </si>
  <si>
    <t xml:space="preserve">Jiumaojiu International Holdings Limited  </t>
  </si>
  <si>
    <t>3557, 8916</t>
  </si>
  <si>
    <t xml:space="preserve">Jiun, Yee Shin  </t>
  </si>
  <si>
    <t>1028</t>
  </si>
  <si>
    <t xml:space="preserve">Jo, Soo Tang  </t>
  </si>
  <si>
    <t xml:space="preserve">Joailliers, Lacloche  </t>
  </si>
  <si>
    <t>3558-3559</t>
  </si>
  <si>
    <t xml:space="preserve">Jockey Club Creative Arts Centre  </t>
  </si>
  <si>
    <t>6312</t>
  </si>
  <si>
    <t xml:space="preserve">Johnson, Clarence  </t>
  </si>
  <si>
    <t>616</t>
  </si>
  <si>
    <t xml:space="preserve">Joinn Laboratories (China) Co., Ltd  </t>
  </si>
  <si>
    <t>3561, 8917</t>
  </si>
  <si>
    <t xml:space="preserve">Jones, Rachel  </t>
  </si>
  <si>
    <t>3562-3564, 3966-3971</t>
  </si>
  <si>
    <t xml:space="preserve">Jor, Chi Keung  </t>
  </si>
  <si>
    <t>6260, 6672</t>
  </si>
  <si>
    <t xml:space="preserve">Jor, Yin Fun  </t>
  </si>
  <si>
    <t xml:space="preserve">Joseph, William  </t>
  </si>
  <si>
    <t xml:space="preserve">Joubert, Chinique  </t>
  </si>
  <si>
    <t xml:space="preserve">Ju Teng International Holdings Limited  </t>
  </si>
  <si>
    <t>3573</t>
  </si>
  <si>
    <t xml:space="preserve">Jujiang Construction Group Co., Ltd. </t>
  </si>
  <si>
    <t>617, 3574</t>
  </si>
  <si>
    <t xml:space="preserve">Jutal Offshore Oil Services Limited  </t>
  </si>
  <si>
    <t>648, 3583</t>
  </si>
  <si>
    <t xml:space="preserve">K &amp; P International Holdings Limited  </t>
  </si>
  <si>
    <t>649, 3584</t>
  </si>
  <si>
    <t xml:space="preserve">K. H. Group Holdings Limited  </t>
  </si>
  <si>
    <t>650, 8950-8951</t>
  </si>
  <si>
    <t xml:space="preserve">K W Nelson Interior Design and Contracting Group Limited  </t>
  </si>
  <si>
    <t>651</t>
  </si>
  <si>
    <t xml:space="preserve">Kaeser, Michelle  </t>
  </si>
  <si>
    <t>6335-6337, 6544, 6546-6548</t>
  </si>
  <si>
    <t xml:space="preserve">Kai Yuan Holdings Limited  </t>
  </si>
  <si>
    <t>3585</t>
  </si>
  <si>
    <t xml:space="preserve">Kaisa Capital Investment Holdings Limited  </t>
  </si>
  <si>
    <t>3586-3587, 8952</t>
  </si>
  <si>
    <t xml:space="preserve">Kaisa Health Group Holdings Limited  </t>
  </si>
  <si>
    <t>652</t>
  </si>
  <si>
    <t xml:space="preserve">KangLi International Holdings Limited  </t>
  </si>
  <si>
    <t>653, 3588</t>
  </si>
  <si>
    <t xml:space="preserve">Karabulut, Irfan  </t>
  </si>
  <si>
    <t xml:space="preserve">Kastensmidt, Christopher  </t>
  </si>
  <si>
    <t>8953</t>
  </si>
  <si>
    <t xml:space="preserve">Kato (Hong Kong) Holdings Limited  </t>
  </si>
  <si>
    <t>655, 6368</t>
  </si>
  <si>
    <t xml:space="preserve">Kay, Fanny  </t>
  </si>
  <si>
    <t>2902</t>
  </si>
  <si>
    <t xml:space="preserve">Kay, Tammy  </t>
  </si>
  <si>
    <t>2902, 2914, 3861, 4001</t>
  </si>
  <si>
    <t xml:space="preserve">KE Holdings Inc. </t>
  </si>
  <si>
    <t>8954</t>
  </si>
  <si>
    <t xml:space="preserve">Keck Seng Investments (Hong Kong) Limited  </t>
  </si>
  <si>
    <t>656, 3589</t>
  </si>
  <si>
    <t xml:space="preserve">Keen Ocean International Holding Limited  </t>
  </si>
  <si>
    <t>657, 6369-6371</t>
  </si>
  <si>
    <t xml:space="preserve">Keevak, Michael  </t>
  </si>
  <si>
    <t>6372</t>
  </si>
  <si>
    <t xml:space="preserve">Kelfred Holdings Limited  </t>
  </si>
  <si>
    <t>3590</t>
  </si>
  <si>
    <t xml:space="preserve">Kellyhoching  </t>
  </si>
  <si>
    <t>8955</t>
  </si>
  <si>
    <t xml:space="preserve">Kemp, Melody  </t>
  </si>
  <si>
    <t>3591</t>
  </si>
  <si>
    <t xml:space="preserve">Ken  </t>
  </si>
  <si>
    <t>3563</t>
  </si>
  <si>
    <t xml:space="preserve">Kent, Joanne Claire  </t>
  </si>
  <si>
    <t>6574-6576, 6578, 6597, 6599-6601</t>
  </si>
  <si>
    <t xml:space="preserve">Kerr, Rose  </t>
  </si>
  <si>
    <t xml:space="preserve">Kerry Logistics Network Limited  </t>
  </si>
  <si>
    <t>659, 3592</t>
  </si>
  <si>
    <t xml:space="preserve">Kerry Properties Limited  </t>
  </si>
  <si>
    <t>3593, 8956</t>
  </si>
  <si>
    <t xml:space="preserve">Keswick, Martha  </t>
  </si>
  <si>
    <t xml:space="preserve">KFM Kingdom Holdings Limited  </t>
  </si>
  <si>
    <t>6375</t>
  </si>
  <si>
    <t xml:space="preserve">Khan, Maani  </t>
  </si>
  <si>
    <t xml:space="preserve">Kiddieland International Limited  </t>
  </si>
  <si>
    <t>3595, 8959</t>
  </si>
  <si>
    <t xml:space="preserve">Kidsland International Holdings Limited  </t>
  </si>
  <si>
    <t>3596</t>
  </si>
  <si>
    <t xml:space="preserve">Kidztech Holdings Limited  </t>
  </si>
  <si>
    <t>660, 3597</t>
  </si>
  <si>
    <t xml:space="preserve">Kim, Sung  </t>
  </si>
  <si>
    <t>3916</t>
  </si>
  <si>
    <t xml:space="preserve">Kin Shing Holdings Limited  </t>
  </si>
  <si>
    <t>661, 8961</t>
  </si>
  <si>
    <t xml:space="preserve">Kin Yat Holdings Limited  </t>
  </si>
  <si>
    <t>662, 8962</t>
  </si>
  <si>
    <t xml:space="preserve">Kindstar Globalgene Technology, Inc. </t>
  </si>
  <si>
    <t>3598, 8963</t>
  </si>
  <si>
    <t xml:space="preserve">Kingbo Strike Limited  </t>
  </si>
  <si>
    <t>663-664, 6376</t>
  </si>
  <si>
    <t xml:space="preserve">Kingdom Holdings Limited  </t>
  </si>
  <si>
    <t>3599, 8964</t>
  </si>
  <si>
    <t xml:space="preserve">Kingkey Financial International (Holdings) Limited  </t>
  </si>
  <si>
    <t>666, 8965</t>
  </si>
  <si>
    <t xml:space="preserve">Kingkey Intelligence Culture Holdings Limited  </t>
  </si>
  <si>
    <t>3600, 8966</t>
  </si>
  <si>
    <t xml:space="preserve">Kingland Group Holdings Limited  </t>
  </si>
  <si>
    <t>6377, 8967</t>
  </si>
  <si>
    <t xml:space="preserve">Kingmaker Footwear Holdings Limited  </t>
  </si>
  <si>
    <t>667, 8968</t>
  </si>
  <si>
    <t xml:space="preserve">King's Flair International (Holdings) Limited  </t>
  </si>
  <si>
    <t>668, 6378</t>
  </si>
  <si>
    <t xml:space="preserve">Kingston Financial Group Limited  </t>
  </si>
  <si>
    <t>669</t>
  </si>
  <si>
    <t xml:space="preserve">Kirin Group Holdings Limited  </t>
  </si>
  <si>
    <t>670</t>
  </si>
  <si>
    <t xml:space="preserve">KML Technology Group Limited  </t>
  </si>
  <si>
    <t>672, 3601, 6379-6380</t>
  </si>
  <si>
    <t xml:space="preserve">KNK Holdings Limited  </t>
  </si>
  <si>
    <t>673, 3602</t>
  </si>
  <si>
    <t xml:space="preserve">KNT Holdings Limited  </t>
  </si>
  <si>
    <t>674, 8969</t>
  </si>
  <si>
    <t xml:space="preserve">Ko, Adeline  </t>
  </si>
  <si>
    <t>2896, 2905, 2909, 2957, 3855, 3860</t>
  </si>
  <si>
    <t xml:space="preserve">Ko, Dicky  </t>
  </si>
  <si>
    <t>6421</t>
  </si>
  <si>
    <t xml:space="preserve">Ko, Joseph H. L. </t>
  </si>
  <si>
    <t>695</t>
  </si>
  <si>
    <t xml:space="preserve">Ko, Melanie  </t>
  </si>
  <si>
    <t xml:space="preserve">Ko, Ngok  </t>
  </si>
  <si>
    <t>3862-3863, 3874</t>
  </si>
  <si>
    <t xml:space="preserve">Ko Yo Chemical (Group) Limited  </t>
  </si>
  <si>
    <t>675, 6381-6383</t>
  </si>
  <si>
    <t xml:space="preserve">KOALA Financial Group Limited  </t>
  </si>
  <si>
    <t>676, 6384-6388</t>
  </si>
  <si>
    <t xml:space="preserve">Koditek, Walter  </t>
  </si>
  <si>
    <t>3603</t>
  </si>
  <si>
    <t xml:space="preserve">Komar, Angelina  </t>
  </si>
  <si>
    <t xml:space="preserve">Kong, Alia S. </t>
  </si>
  <si>
    <t>8960</t>
  </si>
  <si>
    <t xml:space="preserve">Kong, Chi Yuen  </t>
  </si>
  <si>
    <t xml:space="preserve">Kontafarma China Holdings Limited  </t>
  </si>
  <si>
    <t>8970</t>
  </si>
  <si>
    <t xml:space="preserve">Koo, Sing Man  </t>
  </si>
  <si>
    <t>364-365, 367</t>
  </si>
  <si>
    <t xml:space="preserve">Kor, Laura  </t>
  </si>
  <si>
    <t>8971</t>
  </si>
  <si>
    <t xml:space="preserve">KOS International Holdings Limited  </t>
  </si>
  <si>
    <t>3604</t>
  </si>
  <si>
    <t xml:space="preserve">KPM Holding Limited  </t>
  </si>
  <si>
    <t>677-678, 6389-6391</t>
  </si>
  <si>
    <t xml:space="preserve">Krau, Dominique  </t>
  </si>
  <si>
    <t xml:space="preserve">Krishnan, Saraswathy  </t>
  </si>
  <si>
    <t>67-69, 81, 128-131, 572, 1103, 1106, 1108-1109, 1111-1112, 2797-2807, 2809-2817, 2819-2824, 2826-2827, 2829, 2855-2856, 2927-2932, 3472, 3500, 5888, 5912, 6252, 6803-6804, 6806-6808, 6810, 8369-8374, 8376, 8378-8379, 8405, 8432</t>
  </si>
  <si>
    <t xml:space="preserve">Krishnan, Sarawathy  </t>
  </si>
  <si>
    <t>8431</t>
  </si>
  <si>
    <t xml:space="preserve">Kroos, Rick  </t>
  </si>
  <si>
    <t>3605</t>
  </si>
  <si>
    <t xml:space="preserve">Ku, Christopher  </t>
  </si>
  <si>
    <t>8972</t>
  </si>
  <si>
    <t xml:space="preserve">Kuaishou Technology  </t>
  </si>
  <si>
    <t>3606, 8973</t>
  </si>
  <si>
    <t xml:space="preserve">Kudriavtseva, Kseniia  </t>
  </si>
  <si>
    <t>4156, 9407</t>
  </si>
  <si>
    <t xml:space="preserve">Kun, Kylie  </t>
  </si>
  <si>
    <t>3607</t>
  </si>
  <si>
    <t xml:space="preserve">Kung, Jason  </t>
  </si>
  <si>
    <t xml:space="preserve">Kunming Dianchi Water Treatment Co., Ltd  </t>
  </si>
  <si>
    <t>3608, 8974</t>
  </si>
  <si>
    <t xml:space="preserve">Kurniawan, Handi  </t>
  </si>
  <si>
    <t>9467</t>
  </si>
  <si>
    <t xml:space="preserve">Kurose, Jim  </t>
  </si>
  <si>
    <t>8838-8840</t>
  </si>
  <si>
    <t xml:space="preserve">Kwai Tsing Safe Community and Health City Association  </t>
  </si>
  <si>
    <t>9258</t>
  </si>
  <si>
    <t xml:space="preserve">Kwan, Matthew  </t>
  </si>
  <si>
    <t xml:space="preserve">Kwan, Paul  </t>
  </si>
  <si>
    <t>3472-3473, 6236, 8793</t>
  </si>
  <si>
    <t xml:space="preserve">Kwan, Tsun-tong Thomas  </t>
  </si>
  <si>
    <t xml:space="preserve">KWG Living Group Holdings Limited  </t>
  </si>
  <si>
    <t>3609, 8975</t>
  </si>
  <si>
    <t xml:space="preserve">Kwok, Benny K. B. </t>
  </si>
  <si>
    <t>680</t>
  </si>
  <si>
    <t xml:space="preserve">Kwok, Cecilia  </t>
  </si>
  <si>
    <t xml:space="preserve">Kwok, Hoi-ching  </t>
  </si>
  <si>
    <t xml:space="preserve">Kwong Luen Engineering Holdings Limited  </t>
  </si>
  <si>
    <t>681</t>
  </si>
  <si>
    <t xml:space="preserve">Kwong Man Kee Group Limited  </t>
  </si>
  <si>
    <t>682, 3610, 8976-8977</t>
  </si>
  <si>
    <t xml:space="preserve">Kwong, Raine  </t>
  </si>
  <si>
    <t>9263-9265</t>
  </si>
  <si>
    <t xml:space="preserve">Kwun, C. K. </t>
  </si>
  <si>
    <t>6668</t>
  </si>
  <si>
    <t xml:space="preserve">Kylie, Kun  </t>
  </si>
  <si>
    <t>3611</t>
  </si>
  <si>
    <t xml:space="preserve">Kyong-McClain, Jeff  </t>
  </si>
  <si>
    <t xml:space="preserve">Labixiaoxin Snacks Group Limited  </t>
  </si>
  <si>
    <t>683, 6393</t>
  </si>
  <si>
    <t xml:space="preserve">Labour Department. Occupational Safety and Health Branch  </t>
  </si>
  <si>
    <t>3612-3613, 8978</t>
  </si>
  <si>
    <t xml:space="preserve">Lai, Chloe  </t>
  </si>
  <si>
    <t>4121</t>
  </si>
  <si>
    <t xml:space="preserve">Lai, Emi  </t>
  </si>
  <si>
    <t>6775</t>
  </si>
  <si>
    <t xml:space="preserve">Lai Fung Holdings Limited  </t>
  </si>
  <si>
    <t>684, 3614</t>
  </si>
  <si>
    <t xml:space="preserve">Lai Group Holding Company Limited  </t>
  </si>
  <si>
    <t>685, 3615, 6394, 8979</t>
  </si>
  <si>
    <t xml:space="preserve">Lai, Hilton  </t>
  </si>
  <si>
    <t>434</t>
  </si>
  <si>
    <t xml:space="preserve">Lai, Ken  </t>
  </si>
  <si>
    <t>6395</t>
  </si>
  <si>
    <t xml:space="preserve">Lai, Kinnie  </t>
  </si>
  <si>
    <t>8980</t>
  </si>
  <si>
    <t xml:space="preserve">Lai Si Enterprise Holding Limited  </t>
  </si>
  <si>
    <t>686, 3616</t>
  </si>
  <si>
    <t xml:space="preserve">Lai Sun Development Company Limited  </t>
  </si>
  <si>
    <t>687, 3617</t>
  </si>
  <si>
    <t xml:space="preserve">Lai Sun Garment (International) Limited  </t>
  </si>
  <si>
    <t>688, 3618</t>
  </si>
  <si>
    <t xml:space="preserve">Lajin Entertainment Network Group Limited  </t>
  </si>
  <si>
    <t>689, 3619-3620, 8981</t>
  </si>
  <si>
    <t xml:space="preserve">Lam, Chor Kok  </t>
  </si>
  <si>
    <t>813, 816, 819, 823-826, 832-834, 836-837</t>
  </si>
  <si>
    <t xml:space="preserve">Lam, Chor-Kok Nirguna  </t>
  </si>
  <si>
    <t>6396</t>
  </si>
  <si>
    <t xml:space="preserve">Lam, Elie  </t>
  </si>
  <si>
    <t xml:space="preserve">Lam, Gigi  </t>
  </si>
  <si>
    <t xml:space="preserve">Lam, Hazel  </t>
  </si>
  <si>
    <t>3471, 3484</t>
  </si>
  <si>
    <t xml:space="preserve">Lam, Ho Pong Ivan  </t>
  </si>
  <si>
    <t>70</t>
  </si>
  <si>
    <t xml:space="preserve">Lam, John  </t>
  </si>
  <si>
    <t>3621</t>
  </si>
  <si>
    <t xml:space="preserve">Lam, Ka Yee  </t>
  </si>
  <si>
    <t>3850, 6404, 6573</t>
  </si>
  <si>
    <t xml:space="preserve">Lam, Laura  </t>
  </si>
  <si>
    <t xml:space="preserve">Lam, Nelson Chi Yuen  </t>
  </si>
  <si>
    <t>693</t>
  </si>
  <si>
    <t xml:space="preserve">Lam, P. Y. Howard  </t>
  </si>
  <si>
    <t xml:space="preserve">Lam, Pei  </t>
  </si>
  <si>
    <t>3632-3634</t>
  </si>
  <si>
    <t xml:space="preserve">Lam, Po Ying Esther  </t>
  </si>
  <si>
    <t>3739</t>
  </si>
  <si>
    <t xml:space="preserve">Lam, Pun Lee  </t>
  </si>
  <si>
    <t xml:space="preserve">Lam, Randolph  </t>
  </si>
  <si>
    <t>6751</t>
  </si>
  <si>
    <t xml:space="preserve">Lam, Yan-kit  </t>
  </si>
  <si>
    <t>9003</t>
  </si>
  <si>
    <t xml:space="preserve">Lam, Yeuk-ngan Natalie  </t>
  </si>
  <si>
    <t>6397, 8982</t>
  </si>
  <si>
    <t xml:space="preserve">Lands Department  </t>
  </si>
  <si>
    <t>8983</t>
  </si>
  <si>
    <t xml:space="preserve">Lands Department. Survey &amp; Mapping Office  </t>
  </si>
  <si>
    <t>8984-8986</t>
  </si>
  <si>
    <t xml:space="preserve">Langham Hospitality Investments Limited  </t>
  </si>
  <si>
    <t>3622-3623, 8987</t>
  </si>
  <si>
    <t xml:space="preserve">Lansen Pharmaceutical Holdings Limited  </t>
  </si>
  <si>
    <t>3625-3626, 6398, 8988</t>
  </si>
  <si>
    <t xml:space="preserve">Lanzhou Zhuangyuan Pasture Co., Ltd  </t>
  </si>
  <si>
    <t>690, 6399-6402</t>
  </si>
  <si>
    <t xml:space="preserve">Lap Kei Engineering (Holdings) Limited  </t>
  </si>
  <si>
    <t>3627, 8989</t>
  </si>
  <si>
    <t xml:space="preserve">Lapco Holdings Limited  </t>
  </si>
  <si>
    <t>691, 3628, 6403</t>
  </si>
  <si>
    <t xml:space="preserve">Lau, Amy  </t>
  </si>
  <si>
    <t xml:space="preserve">Lau, Andrew  </t>
  </si>
  <si>
    <t>68</t>
  </si>
  <si>
    <t xml:space="preserve">Lau, Benny  </t>
  </si>
  <si>
    <t>1144-1147, 1274, 6405</t>
  </si>
  <si>
    <t xml:space="preserve">Lau, Chi Chung  </t>
  </si>
  <si>
    <t>8990</t>
  </si>
  <si>
    <t xml:space="preserve">Lau, Chun To  </t>
  </si>
  <si>
    <t>3575</t>
  </si>
  <si>
    <t xml:space="preserve">Lau, Kin  </t>
  </si>
  <si>
    <t xml:space="preserve">Lau, Kirsteen J. </t>
  </si>
  <si>
    <t>3631</t>
  </si>
  <si>
    <t xml:space="preserve">Lau, Koon Tan  </t>
  </si>
  <si>
    <t>8991</t>
  </si>
  <si>
    <t xml:space="preserve">Lau, Kwan Yin  </t>
  </si>
  <si>
    <t>692</t>
  </si>
  <si>
    <t xml:space="preserve">Lau, Linda  </t>
  </si>
  <si>
    <t xml:space="preserve">Lau, Merlin  </t>
  </si>
  <si>
    <t>8992</t>
  </si>
  <si>
    <t xml:space="preserve">Lau, Peter Tze Yiu  </t>
  </si>
  <si>
    <t xml:space="preserve">Lau, Rena  </t>
  </si>
  <si>
    <t>3946</t>
  </si>
  <si>
    <t xml:space="preserve">Lau, Sally  </t>
  </si>
  <si>
    <t xml:space="preserve">Lau, Sam  </t>
  </si>
  <si>
    <t xml:space="preserve">Lau, Simon  </t>
  </si>
  <si>
    <t>6490</t>
  </si>
  <si>
    <t xml:space="preserve">Lau, Siu Yuen  </t>
  </si>
  <si>
    <t>2913</t>
  </si>
  <si>
    <t xml:space="preserve">Lau, T. W. David  </t>
  </si>
  <si>
    <t>6406</t>
  </si>
  <si>
    <t xml:space="preserve">Lau, Tian-you Willis  </t>
  </si>
  <si>
    <t xml:space="preserve">Law, Iris  </t>
  </si>
  <si>
    <t>6439</t>
  </si>
  <si>
    <t xml:space="preserve">Law, Ka Yee  </t>
  </si>
  <si>
    <t>8993</t>
  </si>
  <si>
    <t xml:space="preserve">Law, Ken  </t>
  </si>
  <si>
    <t xml:space="preserve">Leach, Stephen  </t>
  </si>
  <si>
    <t>6742</t>
  </si>
  <si>
    <t xml:space="preserve">Lee, Alice  </t>
  </si>
  <si>
    <t xml:space="preserve">Lee, Bella  </t>
  </si>
  <si>
    <t>3099</t>
  </si>
  <si>
    <t xml:space="preserve">Lee, Cedric  </t>
  </si>
  <si>
    <t>5855</t>
  </si>
  <si>
    <t xml:space="preserve">Lee, Hyun Kyung  </t>
  </si>
  <si>
    <t xml:space="preserve">Lee, K. W. </t>
  </si>
  <si>
    <t>745</t>
  </si>
  <si>
    <t xml:space="preserve">Lee Kee Holdings Limited  </t>
  </si>
  <si>
    <t>696, 8995</t>
  </si>
  <si>
    <t xml:space="preserve">Lee, Keon Woong  </t>
  </si>
  <si>
    <t>6407</t>
  </si>
  <si>
    <t xml:space="preserve">Lee, Kin-Ning Caster  </t>
  </si>
  <si>
    <t>8996</t>
  </si>
  <si>
    <t xml:space="preserve">Lee, Kin Tai  </t>
  </si>
  <si>
    <t>829</t>
  </si>
  <si>
    <t xml:space="preserve">Lee, King Hung Peter  </t>
  </si>
  <si>
    <t>3635</t>
  </si>
  <si>
    <t xml:space="preserve">Lee, Miracle  </t>
  </si>
  <si>
    <t>3773</t>
  </si>
  <si>
    <t xml:space="preserve">Lee, Pui Yan Yammie  </t>
  </si>
  <si>
    <t>8997</t>
  </si>
  <si>
    <t xml:space="preserve">Lee, Suhha Summer  </t>
  </si>
  <si>
    <t>3636</t>
  </si>
  <si>
    <t xml:space="preserve">Lee, Sylvia So Bing  </t>
  </si>
  <si>
    <t>8634-8635</t>
  </si>
  <si>
    <t xml:space="preserve">Lee, Sze Man  </t>
  </si>
  <si>
    <t>697</t>
  </si>
  <si>
    <t xml:space="preserve">Lee, W. Y. Angela  </t>
  </si>
  <si>
    <t>698</t>
  </si>
  <si>
    <t xml:space="preserve">Leeport (Holdings) Limited  </t>
  </si>
  <si>
    <t>699, 6408</t>
  </si>
  <si>
    <t xml:space="preserve">Leffman, David  </t>
  </si>
  <si>
    <t>6409</t>
  </si>
  <si>
    <t xml:space="preserve">Legend Strategy International Holdings Group Company Limited  </t>
  </si>
  <si>
    <t>700, 6410-6412</t>
  </si>
  <si>
    <t xml:space="preserve">Legendary Group Limited  </t>
  </si>
  <si>
    <t>701-703, 6413</t>
  </si>
  <si>
    <t xml:space="preserve">Legion Consortium Limited  </t>
  </si>
  <si>
    <t>704, 6414-6415</t>
  </si>
  <si>
    <t>8998</t>
  </si>
  <si>
    <t xml:space="preserve">LeMond, Johhn G. </t>
  </si>
  <si>
    <t xml:space="preserve">Lenovo Group Limited  </t>
  </si>
  <si>
    <t>8999</t>
  </si>
  <si>
    <t xml:space="preserve">Leoch International Technology Limited  </t>
  </si>
  <si>
    <t>705, 3637</t>
  </si>
  <si>
    <t xml:space="preserve">LeonLollipop  </t>
  </si>
  <si>
    <t xml:space="preserve">Lepu Biopharma Co., Ltd. </t>
  </si>
  <si>
    <t>3638</t>
  </si>
  <si>
    <t xml:space="preserve">Leung, Alice  </t>
  </si>
  <si>
    <t>273-274</t>
  </si>
  <si>
    <t xml:space="preserve">Leung, Chi-hin  </t>
  </si>
  <si>
    <t>9000</t>
  </si>
  <si>
    <t xml:space="preserve">Leung, Chivas  </t>
  </si>
  <si>
    <t>6420</t>
  </si>
  <si>
    <t xml:space="preserve">Leung, Gordon  </t>
  </si>
  <si>
    <t>4267</t>
  </si>
  <si>
    <t xml:space="preserve">Leung, K. Y. </t>
  </si>
  <si>
    <t>3272</t>
  </si>
  <si>
    <t xml:space="preserve">Leung, Karto  </t>
  </si>
  <si>
    <t>3640</t>
  </si>
  <si>
    <t xml:space="preserve">Leung, Kwok Kit  </t>
  </si>
  <si>
    <t>3453</t>
  </si>
  <si>
    <t xml:space="preserve">Leung, Leslie  </t>
  </si>
  <si>
    <t>6752</t>
  </si>
  <si>
    <t xml:space="preserve">Leung, Pearl  </t>
  </si>
  <si>
    <t>2910, 3856-3857</t>
  </si>
  <si>
    <t xml:space="preserve">Leung, Po-shan Anthony  </t>
  </si>
  <si>
    <t xml:space="preserve">Lewington, Caroline  </t>
  </si>
  <si>
    <t xml:space="preserve">Lewis, Mike  </t>
  </si>
  <si>
    <t>6451-6462</t>
  </si>
  <si>
    <t xml:space="preserve">Li, Alex  </t>
  </si>
  <si>
    <t>3842</t>
  </si>
  <si>
    <t xml:space="preserve">Li Auto Inc. </t>
  </si>
  <si>
    <t>9001</t>
  </si>
  <si>
    <t xml:space="preserve">Li, Bok Lun Paul  </t>
  </si>
  <si>
    <t>989</t>
  </si>
  <si>
    <t xml:space="preserve">Li, Favian  </t>
  </si>
  <si>
    <t>3642</t>
  </si>
  <si>
    <t xml:space="preserve">Li, Fengyan  </t>
  </si>
  <si>
    <t>707</t>
  </si>
  <si>
    <t xml:space="preserve">Li, Huayi  </t>
  </si>
  <si>
    <t>6422</t>
  </si>
  <si>
    <t xml:space="preserve">Li, Man-Ching  </t>
  </si>
  <si>
    <t xml:space="preserve">Li Ning Company Limited  </t>
  </si>
  <si>
    <t>3643, 9002</t>
  </si>
  <si>
    <t xml:space="preserve">Li, Rev. Danine  </t>
  </si>
  <si>
    <t xml:space="preserve">Li, Victor  </t>
  </si>
  <si>
    <t>3340</t>
  </si>
  <si>
    <t xml:space="preserve">Lie, Alicia  </t>
  </si>
  <si>
    <t>3644</t>
  </si>
  <si>
    <t xml:space="preserve">Life Concepts Holdings Limited  </t>
  </si>
  <si>
    <t>9004</t>
  </si>
  <si>
    <t xml:space="preserve">Life Healthcare Group Limited  </t>
  </si>
  <si>
    <t>708</t>
  </si>
  <si>
    <t xml:space="preserve">Lifestyle China Group Limited  </t>
  </si>
  <si>
    <t>3736, 9005</t>
  </si>
  <si>
    <t xml:space="preserve">Lifestyle International Holdings Limited  </t>
  </si>
  <si>
    <t>3737, 9006</t>
  </si>
  <si>
    <t xml:space="preserve">LifeTech Scientific Corporation  </t>
  </si>
  <si>
    <t>3738, 9007</t>
  </si>
  <si>
    <t xml:space="preserve">Lim, C. L. </t>
  </si>
  <si>
    <t xml:space="preserve">Lim, Marian  </t>
  </si>
  <si>
    <t>709-712</t>
  </si>
  <si>
    <t xml:space="preserve">Lin, Li-chun Sylvia  </t>
  </si>
  <si>
    <t xml:space="preserve">Lin, Xi  </t>
  </si>
  <si>
    <t>713</t>
  </si>
  <si>
    <t xml:space="preserve">Ling, Christine  </t>
  </si>
  <si>
    <t>714</t>
  </si>
  <si>
    <t xml:space="preserve">Ling, Hua Loon  </t>
  </si>
  <si>
    <t>715-717, 6429-6431</t>
  </si>
  <si>
    <t xml:space="preserve">Link-Asia International MedTech Group Limited  </t>
  </si>
  <si>
    <t>3746</t>
  </si>
  <si>
    <t xml:space="preserve">Link Asset Management Limited  </t>
  </si>
  <si>
    <t>718, 6432-6433</t>
  </si>
  <si>
    <t xml:space="preserve">Link Holdings Limited  </t>
  </si>
  <si>
    <t>719, 6434-6435, 9020</t>
  </si>
  <si>
    <t xml:space="preserve">Linklogis Inc. </t>
  </si>
  <si>
    <t>720, 3747</t>
  </si>
  <si>
    <t xml:space="preserve">Litu Holdings Limited  </t>
  </si>
  <si>
    <t>6436</t>
  </si>
  <si>
    <t xml:space="preserve">Liu, Cancy  </t>
  </si>
  <si>
    <t>723-724</t>
  </si>
  <si>
    <t xml:space="preserve">Liu, Christine  </t>
  </si>
  <si>
    <t>6772</t>
  </si>
  <si>
    <t xml:space="preserve">Liu, Ki  </t>
  </si>
  <si>
    <t xml:space="preserve">Liu, Ran  </t>
  </si>
  <si>
    <t>6437</t>
  </si>
  <si>
    <t xml:space="preserve">Liu, Teddy  </t>
  </si>
  <si>
    <t>6438</t>
  </si>
  <si>
    <t xml:space="preserve">Liu, Wing Ki  </t>
  </si>
  <si>
    <t xml:space="preserve">Liu, Yang  </t>
  </si>
  <si>
    <t>4091, 6187, 9035-9036</t>
  </si>
  <si>
    <t xml:space="preserve">Liu, Yik Ling  </t>
  </si>
  <si>
    <t>850, 852, 854-855, 857-859, 861, 882, 884, 9009, 9011, 9013, 9015, 9017, 9019, 9110, 9112-9114, 9135-9136</t>
  </si>
  <si>
    <t xml:space="preserve">Livzon Pharmaceutical Group Inc  </t>
  </si>
  <si>
    <t>3748, 9021</t>
  </si>
  <si>
    <t xml:space="preserve">Lo, Chi Chung Eric  </t>
  </si>
  <si>
    <t>6538</t>
  </si>
  <si>
    <t xml:space="preserve">Lo, Emily  </t>
  </si>
  <si>
    <t xml:space="preserve">Lo, Fai-hang  </t>
  </si>
  <si>
    <t xml:space="preserve">Lo, H. C. Stefan  </t>
  </si>
  <si>
    <t>276-277</t>
  </si>
  <si>
    <t xml:space="preserve">Lo, King-man  </t>
  </si>
  <si>
    <t>4271-4273</t>
  </si>
  <si>
    <t xml:space="preserve">Lo, Maxim  </t>
  </si>
  <si>
    <t>2958, 3853-3854, 3869, 3875, 4000</t>
  </si>
  <si>
    <t xml:space="preserve">Lo, Nicole  </t>
  </si>
  <si>
    <t>435</t>
  </si>
  <si>
    <t xml:space="preserve">Lo, P. Y. </t>
  </si>
  <si>
    <t>2931, 3463-3464, 3474, 6233</t>
  </si>
  <si>
    <t xml:space="preserve">Lo, Stefan H. C. </t>
  </si>
  <si>
    <t>964, 2929</t>
  </si>
  <si>
    <t xml:space="preserve">Loco Hong Kong Holdings Limited  </t>
  </si>
  <si>
    <t>725, 6440-6442</t>
  </si>
  <si>
    <t xml:space="preserve">Logan Group Company Limited  </t>
  </si>
  <si>
    <t>726</t>
  </si>
  <si>
    <t xml:space="preserve">Longfor Group Holdings Limited  </t>
  </si>
  <si>
    <t>727, 3750</t>
  </si>
  <si>
    <t xml:space="preserve">Loo, Andre  </t>
  </si>
  <si>
    <t xml:space="preserve">Lorin, Gilles  </t>
  </si>
  <si>
    <t>1118</t>
  </si>
  <si>
    <t xml:space="preserve">Lotus Horizon Holdings Limited  </t>
  </si>
  <si>
    <t>728, 9028</t>
  </si>
  <si>
    <t xml:space="preserve">Lou, Shenyi  </t>
  </si>
  <si>
    <t>6464</t>
  </si>
  <si>
    <t xml:space="preserve">Louw, Simone  </t>
  </si>
  <si>
    <t>6465</t>
  </si>
  <si>
    <t xml:space="preserve">Lu, Chin-Shan  </t>
  </si>
  <si>
    <t>9260</t>
  </si>
  <si>
    <t xml:space="preserve">Luen Thai Holdings Limited  </t>
  </si>
  <si>
    <t>3755, 9029</t>
  </si>
  <si>
    <t xml:space="preserve">Luen Wong Group Holdings Limited  </t>
  </si>
  <si>
    <t>729-730, 6466-6467, 9030</t>
  </si>
  <si>
    <t xml:space="preserve">Lui, Shou-Kwan  </t>
  </si>
  <si>
    <t>3756</t>
  </si>
  <si>
    <t xml:space="preserve">Lui, Yik Ling  </t>
  </si>
  <si>
    <t>851, 853, 856, 860, 862-881, 883, 885, 9115-9134, 9137-9156</t>
  </si>
  <si>
    <t xml:space="preserve">Lujah  </t>
  </si>
  <si>
    <t>3757</t>
  </si>
  <si>
    <t xml:space="preserve">Lujieying  </t>
  </si>
  <si>
    <t>354-363, 368-371, 3229-3248, 3251-3258, 8604-8613, 8615-8618</t>
  </si>
  <si>
    <t xml:space="preserve">Luk Fook Holdings (International) Limited  </t>
  </si>
  <si>
    <t>3758, 6468</t>
  </si>
  <si>
    <t xml:space="preserve">Luk, Jie Ying  </t>
  </si>
  <si>
    <t>367</t>
  </si>
  <si>
    <t xml:space="preserve">Luk, Pok Yin Boris  </t>
  </si>
  <si>
    <t>9031</t>
  </si>
  <si>
    <t xml:space="preserve">Luk, Simon  </t>
  </si>
  <si>
    <t>3759</t>
  </si>
  <si>
    <t xml:space="preserve">Luk, Vivian  </t>
  </si>
  <si>
    <t>9032</t>
  </si>
  <si>
    <t xml:space="preserve">Luks Group (Vietnam Holdings) Company Limited  </t>
  </si>
  <si>
    <t>3760, 9033</t>
  </si>
  <si>
    <t xml:space="preserve">Luxey International (Holdings) Limited  </t>
  </si>
  <si>
    <t>732-733, 3764-3765</t>
  </si>
  <si>
    <t xml:space="preserve">Luxxu Group Limited  </t>
  </si>
  <si>
    <t>734, 6469-6470</t>
  </si>
  <si>
    <t xml:space="preserve">LVGEM (China) Real Estate Investment Company Limited  </t>
  </si>
  <si>
    <t>735, 9034</t>
  </si>
  <si>
    <t xml:space="preserve">Lym, Carmen  </t>
  </si>
  <si>
    <t>6471-6474</t>
  </si>
  <si>
    <t xml:space="preserve">M&amp;L Holdings Group Limited  </t>
  </si>
  <si>
    <t>736, 3766, 6475</t>
  </si>
  <si>
    <t xml:space="preserve">Ma, Lawrence  </t>
  </si>
  <si>
    <t>6476</t>
  </si>
  <si>
    <t xml:space="preserve">Ma-Lewis, Baba  </t>
  </si>
  <si>
    <t>9035-9037</t>
  </si>
  <si>
    <t xml:space="preserve">Ma, Susanna  </t>
  </si>
  <si>
    <t>9038</t>
  </si>
  <si>
    <t xml:space="preserve">Ma, Ting-kwong Marcus  </t>
  </si>
  <si>
    <t>2758</t>
  </si>
  <si>
    <t xml:space="preserve">Ma, Xoni  </t>
  </si>
  <si>
    <t>3852</t>
  </si>
  <si>
    <t xml:space="preserve">Macau E&amp;M Holdings Limited  </t>
  </si>
  <si>
    <t>737, 6477</t>
  </si>
  <si>
    <t xml:space="preserve">Macau Legend Development Limited  </t>
  </si>
  <si>
    <t>6478</t>
  </si>
  <si>
    <t xml:space="preserve">Maciel, Leonardo  </t>
  </si>
  <si>
    <t>6431</t>
  </si>
  <si>
    <t xml:space="preserve">Macrolink Capital Holdings Limited  </t>
  </si>
  <si>
    <t>738, 6479</t>
  </si>
  <si>
    <t xml:space="preserve">Magnus Concordia Group Limited  </t>
  </si>
  <si>
    <t>739</t>
  </si>
  <si>
    <t xml:space="preserve">Mahncke, Hans  </t>
  </si>
  <si>
    <t>2932</t>
  </si>
  <si>
    <t xml:space="preserve">Maike Tube Industry Holdings Limited  </t>
  </si>
  <si>
    <t>3767</t>
  </si>
  <si>
    <t xml:space="preserve">Mainland Headwear Holdings Limited  </t>
  </si>
  <si>
    <t>3768</t>
  </si>
  <si>
    <t xml:space="preserve">Major Holdings Limited  </t>
  </si>
  <si>
    <t>740, 9039</t>
  </si>
  <si>
    <t xml:space="preserve">Mak, Andrew  </t>
  </si>
  <si>
    <t>2927</t>
  </si>
  <si>
    <t xml:space="preserve">Mak, Bernard  </t>
  </si>
  <si>
    <t>1001, 4021-4023, 6716, 9313</t>
  </si>
  <si>
    <t xml:space="preserve">Mak, Don  </t>
  </si>
  <si>
    <t>6480-6481</t>
  </si>
  <si>
    <t xml:space="preserve">Mak, Ka Bun  </t>
  </si>
  <si>
    <t>6299-6304, 8889-8904</t>
  </si>
  <si>
    <t xml:space="preserve">Mak, Kelvin Po-lung  </t>
  </si>
  <si>
    <t xml:space="preserve">Mak, Philip  </t>
  </si>
  <si>
    <t>741</t>
  </si>
  <si>
    <t xml:space="preserve">Mak, Vickie  </t>
  </si>
  <si>
    <t xml:space="preserve">Man, Pui Kwan  </t>
  </si>
  <si>
    <t>811</t>
  </si>
  <si>
    <t xml:space="preserve">Man Yue Technology Holdings Limited  </t>
  </si>
  <si>
    <t>3770, 9041</t>
  </si>
  <si>
    <t xml:space="preserve">Mandarin Oriental International Limited  </t>
  </si>
  <si>
    <t>3771</t>
  </si>
  <si>
    <t xml:space="preserve">ManpowerGroup Greater China Limited  </t>
  </si>
  <si>
    <t>3772, 9042</t>
  </si>
  <si>
    <t xml:space="preserve">Marine Department  </t>
  </si>
  <si>
    <t>6482</t>
  </si>
  <si>
    <t xml:space="preserve">Maris  </t>
  </si>
  <si>
    <t>9043</t>
  </si>
  <si>
    <t xml:space="preserve">Marsh, Sam  </t>
  </si>
  <si>
    <t xml:space="preserve">Martin, ivangel  </t>
  </si>
  <si>
    <t>743</t>
  </si>
  <si>
    <t xml:space="preserve">Martin, Lynne  </t>
  </si>
  <si>
    <t>3773-3776</t>
  </si>
  <si>
    <t xml:space="preserve">Mason Group Holdings Limited  </t>
  </si>
  <si>
    <t>744, 3777, 9045</t>
  </si>
  <si>
    <t xml:space="preserve">Masuko, Hiroshi  </t>
  </si>
  <si>
    <t>6483</t>
  </si>
  <si>
    <t xml:space="preserve">Mathewmatician  </t>
  </si>
  <si>
    <t>9250</t>
  </si>
  <si>
    <t xml:space="preserve">Max  </t>
  </si>
  <si>
    <t>3546, 3562, 3965</t>
  </si>
  <si>
    <t xml:space="preserve">Max Sight Group Holdings Limited  </t>
  </si>
  <si>
    <t>754-755, 3782-3783, 6488</t>
  </si>
  <si>
    <t xml:space="preserve">Maxnerva Technology Services Limited  </t>
  </si>
  <si>
    <t>756, 6489</t>
  </si>
  <si>
    <t xml:space="preserve">McCarthy, Michael  </t>
  </si>
  <si>
    <t>3227-3228, 8620</t>
  </si>
  <si>
    <t xml:space="preserve">McCloskey, Daniel  </t>
  </si>
  <si>
    <t xml:space="preserve">McCoy, Kim J. </t>
  </si>
  <si>
    <t>2928</t>
  </si>
  <si>
    <t xml:space="preserve">McInnis, J. Arthur  </t>
  </si>
  <si>
    <t>348, 3214, 6103, 8596</t>
  </si>
  <si>
    <t xml:space="preserve">McKeown, Gentry  </t>
  </si>
  <si>
    <t>354-363, 368-371, 3229-3248, 3251-3258, 6106-6116, 6118-6120, 8604-8613, 8615-8618</t>
  </si>
  <si>
    <t xml:space="preserve">MECOM Power and Construction Limited  </t>
  </si>
  <si>
    <t>758, 6491</t>
  </si>
  <si>
    <t xml:space="preserve">Media Asia Group Holdings Limited  </t>
  </si>
  <si>
    <t>759-760, 3784, 6492</t>
  </si>
  <si>
    <t xml:space="preserve">Media Chinese International Limited  </t>
  </si>
  <si>
    <t>9046</t>
  </si>
  <si>
    <t xml:space="preserve">Medialink Group Limited  </t>
  </si>
  <si>
    <t>761, 6493</t>
  </si>
  <si>
    <t xml:space="preserve">MediNet Group Limited  </t>
  </si>
  <si>
    <t>762, 3785, 6494, 9047</t>
  </si>
  <si>
    <t xml:space="preserve">Medlive Technology Co., Ltd. </t>
  </si>
  <si>
    <t>3786, 9048</t>
  </si>
  <si>
    <t xml:space="preserve">Meeuf, Russell  </t>
  </si>
  <si>
    <t xml:space="preserve">Mega Genomics Limited  </t>
  </si>
  <si>
    <t>9049</t>
  </si>
  <si>
    <t xml:space="preserve">Meggitt, Gary  </t>
  </si>
  <si>
    <t>9050</t>
  </si>
  <si>
    <t xml:space="preserve">Mei Ah Entertainment Group Limited  </t>
  </si>
  <si>
    <t>763, 9051</t>
  </si>
  <si>
    <t xml:space="preserve">Meituan  </t>
  </si>
  <si>
    <t>3787-3788, 9052</t>
  </si>
  <si>
    <t xml:space="preserve">Melesse, Tenaw Gualu  </t>
  </si>
  <si>
    <t xml:space="preserve">Melody, Raphael  </t>
  </si>
  <si>
    <t>8579, 8997</t>
  </si>
  <si>
    <t xml:space="preserve">Merdeka Financial Group Limited  </t>
  </si>
  <si>
    <t>764, 3790-3791, 9053</t>
  </si>
  <si>
    <t xml:space="preserve">Merry, Malcolm  </t>
  </si>
  <si>
    <t>3792</t>
  </si>
  <si>
    <t xml:space="preserve">Meta Media Holdings Limited  </t>
  </si>
  <si>
    <t>6495, 9054</t>
  </si>
  <si>
    <t xml:space="preserve">Methold, Ken  </t>
  </si>
  <si>
    <t>6527-6532</t>
  </si>
  <si>
    <t xml:space="preserve">Metropolis Capital Holdings Limited  </t>
  </si>
  <si>
    <t>765, 3793-3794, 9055</t>
  </si>
  <si>
    <t xml:space="preserve">Mexan Limited  </t>
  </si>
  <si>
    <t>766, 6496</t>
  </si>
  <si>
    <t xml:space="preserve">MGM China Holdings Limited  </t>
  </si>
  <si>
    <t>3795, 9056</t>
  </si>
  <si>
    <t xml:space="preserve">Mi Ming Mart Holdings Limited  </t>
  </si>
  <si>
    <t>769, 3796, 9057</t>
  </si>
  <si>
    <t xml:space="preserve">Michael Ian, Broughton  </t>
  </si>
  <si>
    <t xml:space="preserve">MicroPort CardioFlow Medtech Corporation  </t>
  </si>
  <si>
    <t>3797, 9058</t>
  </si>
  <si>
    <t xml:space="preserve">Midea Real Estate Holding Limited  </t>
  </si>
  <si>
    <t>770, 3798</t>
  </si>
  <si>
    <t xml:space="preserve">Midland Holdings Limited  </t>
  </si>
  <si>
    <t>771, 6497</t>
  </si>
  <si>
    <t xml:space="preserve">Midland IC&amp;I Limited  </t>
  </si>
  <si>
    <t>772</t>
  </si>
  <si>
    <t xml:space="preserve">Miji International Holdings Limited  </t>
  </si>
  <si>
    <t>3799, 9059</t>
  </si>
  <si>
    <t xml:space="preserve">Milestone Builder Holdings Limited  </t>
  </si>
  <si>
    <t>773, 9060-9061</t>
  </si>
  <si>
    <t xml:space="preserve">Millennium Pacific Group Holdings Limited  </t>
  </si>
  <si>
    <t>3800-3801, 9062-9063</t>
  </si>
  <si>
    <t xml:space="preserve">Millett, Hon Lord  </t>
  </si>
  <si>
    <t>3477-3482, 6237, 8797-8799</t>
  </si>
  <si>
    <t xml:space="preserve">Million Hope Industries Holdings Limited  </t>
  </si>
  <si>
    <t>6498</t>
  </si>
  <si>
    <t xml:space="preserve">Million Stars Holdings Limited  </t>
  </si>
  <si>
    <t>6499, 9064-9068</t>
  </si>
  <si>
    <t xml:space="preserve">Mina, Federico  </t>
  </si>
  <si>
    <t xml:space="preserve">Mindtell Technology Limited  </t>
  </si>
  <si>
    <t>774, 3802-3803, 9069</t>
  </si>
  <si>
    <t xml:space="preserve">Ming  </t>
  </si>
  <si>
    <t xml:space="preserve">Ming Fai International Holdings Limited  </t>
  </si>
  <si>
    <t>3804, 9070</t>
  </si>
  <si>
    <t xml:space="preserve">Ming Pao Education Publications Editorial Board  </t>
  </si>
  <si>
    <t>3645-3646, 3649-3650, 3653-3654, 3658, 3662, 3665-3666, 3669-3670, 3673-3674, 3677, 3683-3684, 3689-3690, 3697-3698, 3701-3702, 3705-3706, 3709-3710, 3713-3714, 3716-3717, 3720-3721, 3724-3725, 3728-3729, 3732-3733</t>
  </si>
  <si>
    <t xml:space="preserve">Minin, Maxim  </t>
  </si>
  <si>
    <t>9074</t>
  </si>
  <si>
    <t xml:space="preserve">Minshang Creative Technology Holdings Limited  </t>
  </si>
  <si>
    <t>775, 9075</t>
  </si>
  <si>
    <t xml:space="preserve">Miramar Hotel and Investment Company, Limited  </t>
  </si>
  <si>
    <t>3806, 9076</t>
  </si>
  <si>
    <t xml:space="preserve">Miricor Enterprises Holdings Limited  </t>
  </si>
  <si>
    <t>776, 6500</t>
  </si>
  <si>
    <t xml:space="preserve">Mo, Zhou  </t>
  </si>
  <si>
    <t xml:space="preserve">Modern Chinese Medicine Group Co., Ltd  </t>
  </si>
  <si>
    <t>3807</t>
  </si>
  <si>
    <t xml:space="preserve">Modern Dental Group Limited  </t>
  </si>
  <si>
    <t>777, 3808</t>
  </si>
  <si>
    <t xml:space="preserve">Modern Healthcare Technology Holdings Limited  </t>
  </si>
  <si>
    <t>778, 9077</t>
  </si>
  <si>
    <t xml:space="preserve">Modern Living Investments Holdings Limited  </t>
  </si>
  <si>
    <t>779, 3809, 6502, 9078</t>
  </si>
  <si>
    <t xml:space="preserve">Modernized Chinese Medicine International Association Limited  </t>
  </si>
  <si>
    <t>6503</t>
  </si>
  <si>
    <t xml:space="preserve">Modren Chinese Medicine Group Co., Limited  </t>
  </si>
  <si>
    <t>9079</t>
  </si>
  <si>
    <t xml:space="preserve">MOG Holdings Limited  </t>
  </si>
  <si>
    <t>796, 6504</t>
  </si>
  <si>
    <t xml:space="preserve">Moiselle International Holdings Limited  </t>
  </si>
  <si>
    <t>3810</t>
  </si>
  <si>
    <t xml:space="preserve">Mok  </t>
  </si>
  <si>
    <t>6486</t>
  </si>
  <si>
    <t xml:space="preserve">Mok, Ah Chee  </t>
  </si>
  <si>
    <t>8880-8881, 8883-8884</t>
  </si>
  <si>
    <t xml:space="preserve">Mok, Carson  </t>
  </si>
  <si>
    <t>3811</t>
  </si>
  <si>
    <t xml:space="preserve">Moloto, Naledi  </t>
  </si>
  <si>
    <t xml:space="preserve">Momentum Financial Holdings Limited  </t>
  </si>
  <si>
    <t>797, 6505-6506</t>
  </si>
  <si>
    <t xml:space="preserve">Mongolian Mining Corporation  </t>
  </si>
  <si>
    <t>3812, 9080</t>
  </si>
  <si>
    <t xml:space="preserve">Morimatsu International Holdings Company Limited  </t>
  </si>
  <si>
    <t>798, 3815</t>
  </si>
  <si>
    <t xml:space="preserve">Mr. Slowboy  </t>
  </si>
  <si>
    <t>3816</t>
  </si>
  <si>
    <t xml:space="preserve">Mrs Tang  </t>
  </si>
  <si>
    <t>4124</t>
  </si>
  <si>
    <t xml:space="preserve">MS Concept Limited  </t>
  </si>
  <si>
    <t>800, 3817, 6507-6508</t>
  </si>
  <si>
    <t xml:space="preserve">MS Group Holdings Limited  </t>
  </si>
  <si>
    <t>3818</t>
  </si>
  <si>
    <t xml:space="preserve">MTR Corporation Limited  </t>
  </si>
  <si>
    <t>3819, 6509</t>
  </si>
  <si>
    <t xml:space="preserve">Mu, Nie  </t>
  </si>
  <si>
    <t>9081</t>
  </si>
  <si>
    <t xml:space="preserve">Muhlhaus, Karl-Hermann  </t>
  </si>
  <si>
    <t xml:space="preserve">Multifield International Holdings Limited  </t>
  </si>
  <si>
    <t>3820-3821, 9082</t>
  </si>
  <si>
    <t xml:space="preserve">Murphy  </t>
  </si>
  <si>
    <t>2900, 3360, 3964</t>
  </si>
  <si>
    <t xml:space="preserve">Myburgh, Rene  </t>
  </si>
  <si>
    <t xml:space="preserve">NagaCorp Ltd. </t>
  </si>
  <si>
    <t>3822</t>
  </si>
  <si>
    <t xml:space="preserve">Nan Nan Resources Enterprise Limited  </t>
  </si>
  <si>
    <t>802, 9086-9087</t>
  </si>
  <si>
    <t xml:space="preserve">Nancarrow, C. </t>
  </si>
  <si>
    <t xml:space="preserve">Nanda, Vishal  </t>
  </si>
  <si>
    <t>803</t>
  </si>
  <si>
    <t xml:space="preserve">Nanfang Communication Holdings Limited  </t>
  </si>
  <si>
    <t>804, 3823</t>
  </si>
  <si>
    <t xml:space="preserve">Nanjing Sinolife United Company Limited  </t>
  </si>
  <si>
    <t>3824</t>
  </si>
  <si>
    <t xml:space="preserve">Nanyang Holdings Limited  </t>
  </si>
  <si>
    <t>3825, 9088</t>
  </si>
  <si>
    <t xml:space="preserve">National United Resources Holdings Limited  </t>
  </si>
  <si>
    <t>6512</t>
  </si>
  <si>
    <t xml:space="preserve">Natural Beauty Bio-Technology Limited  </t>
  </si>
  <si>
    <t>3826, 9089</t>
  </si>
  <si>
    <t xml:space="preserve">Neale, Jennifer  </t>
  </si>
  <si>
    <t>6544, 6546-6547, 6575-6576, 6597, 6601</t>
  </si>
  <si>
    <t xml:space="preserve">Neo Telemedia Limited  </t>
  </si>
  <si>
    <t>805, 6514-6515</t>
  </si>
  <si>
    <t xml:space="preserve">Net-a-Go Technology Co., Ltd  </t>
  </si>
  <si>
    <t>806, 6516-6517</t>
  </si>
  <si>
    <t xml:space="preserve">NetDragon Websoft Holdings Limited  </t>
  </si>
  <si>
    <t>807, 6518, 9091</t>
  </si>
  <si>
    <t xml:space="preserve">New Century Group Hong Kong Limited  </t>
  </si>
  <si>
    <t>808, 6519</t>
  </si>
  <si>
    <t xml:space="preserve">New City Development Group Limited  </t>
  </si>
  <si>
    <t>838, 6523-6525</t>
  </si>
  <si>
    <t xml:space="preserve">New Concepts Holdings Limited  </t>
  </si>
  <si>
    <t>839, 6526</t>
  </si>
  <si>
    <t xml:space="preserve">New Horizon Health Limited  </t>
  </si>
  <si>
    <t>845, 3830</t>
  </si>
  <si>
    <t xml:space="preserve">New Times Energy Corporation Limited  </t>
  </si>
  <si>
    <t>3831, 9104</t>
  </si>
  <si>
    <t xml:space="preserve">New Universe Environmental Group Limited  </t>
  </si>
  <si>
    <t>3832</t>
  </si>
  <si>
    <t xml:space="preserve">New World Department Store China Limited  </t>
  </si>
  <si>
    <t>848, 3833</t>
  </si>
  <si>
    <t xml:space="preserve">New World Development Company Limited  </t>
  </si>
  <si>
    <t>849, 3834</t>
  </si>
  <si>
    <t xml:space="preserve">Neway Group Holdings Limited  </t>
  </si>
  <si>
    <t>3835</t>
  </si>
  <si>
    <t xml:space="preserve">Newton Resources Ltd. </t>
  </si>
  <si>
    <t>3836, 9157</t>
  </si>
  <si>
    <t xml:space="preserve">Nexion Technologies Limited  </t>
  </si>
  <si>
    <t>886, 3837, 6556</t>
  </si>
  <si>
    <t xml:space="preserve">Ng, Amy  </t>
  </si>
  <si>
    <t xml:space="preserve">Ng, Benny  </t>
  </si>
  <si>
    <t xml:space="preserve">Ng, Chun Yu  </t>
  </si>
  <si>
    <t>3948</t>
  </si>
  <si>
    <t xml:space="preserve">Ng, Eng-juan  </t>
  </si>
  <si>
    <t>3838</t>
  </si>
  <si>
    <t xml:space="preserve">Ng, Kei Ling  </t>
  </si>
  <si>
    <t xml:space="preserve">Ng, Patrick Po-hing  </t>
  </si>
  <si>
    <t xml:space="preserve">Ng, Pedro  </t>
  </si>
  <si>
    <t>6121</t>
  </si>
  <si>
    <t xml:space="preserve">Ng, Rex  </t>
  </si>
  <si>
    <t>4092</t>
  </si>
  <si>
    <t xml:space="preserve">Ng, Rocky  </t>
  </si>
  <si>
    <t>2863</t>
  </si>
  <si>
    <t xml:space="preserve">Ng, Tze Ka  </t>
  </si>
  <si>
    <t>3302-3319, 8661-8664</t>
  </si>
  <si>
    <t xml:space="preserve">Ngai Hing Hong Company Limited  </t>
  </si>
  <si>
    <t>887-888, 6557</t>
  </si>
  <si>
    <t xml:space="preserve">Ngai, Ka Hei  </t>
  </si>
  <si>
    <t>3657</t>
  </si>
  <si>
    <t xml:space="preserve">Ngiam, Sean  </t>
  </si>
  <si>
    <t xml:space="preserve">Ngok, Ko  </t>
  </si>
  <si>
    <t>2924, 3359, 3963</t>
  </si>
  <si>
    <t xml:space="preserve">Ni, Michael  </t>
  </si>
  <si>
    <t>8642</t>
  </si>
  <si>
    <t xml:space="preserve">Nield, Robert  </t>
  </si>
  <si>
    <t>6558</t>
  </si>
  <si>
    <t xml:space="preserve">Nine Dragons Paper (Holdings) Limited  </t>
  </si>
  <si>
    <t>889, 3839, 9158</t>
  </si>
  <si>
    <t xml:space="preserve">Nixon, Louis  </t>
  </si>
  <si>
    <t>6559</t>
  </si>
  <si>
    <t xml:space="preserve">Norberg, Magnus  </t>
  </si>
  <si>
    <t xml:space="preserve">NOVA Group Holdings Limited  </t>
  </si>
  <si>
    <t>891, 3840, 9159</t>
  </si>
  <si>
    <t xml:space="preserve">Novacon Technology Group Limited  </t>
  </si>
  <si>
    <t>892, 3841, 6560-6561</t>
  </si>
  <si>
    <t xml:space="preserve">O Cat  </t>
  </si>
  <si>
    <t>3564</t>
  </si>
  <si>
    <t xml:space="preserve">Occupational Safety and Health Council  </t>
  </si>
  <si>
    <t>6562</t>
  </si>
  <si>
    <t xml:space="preserve">Ocean One Holding Ltd  </t>
  </si>
  <si>
    <t>893, 3843, 6563-6564, 9162</t>
  </si>
  <si>
    <t xml:space="preserve">O'Dell, Felicity  </t>
  </si>
  <si>
    <t xml:space="preserve">Oiyin  </t>
  </si>
  <si>
    <t xml:space="preserve">OKG Technology Holdings Limited  </t>
  </si>
  <si>
    <t>894, 9163-9164</t>
  </si>
  <si>
    <t xml:space="preserve">Omnibridge Holdings Limited  </t>
  </si>
  <si>
    <t>895, 3845, 6565</t>
  </si>
  <si>
    <t xml:space="preserve">On Real International Holdings Limited  </t>
  </si>
  <si>
    <t>896, 3846</t>
  </si>
  <si>
    <t xml:space="preserve">One Media Group Limited  </t>
  </si>
  <si>
    <t>9166</t>
  </si>
  <si>
    <t xml:space="preserve">Onewo Inc  </t>
  </si>
  <si>
    <t>9167</t>
  </si>
  <si>
    <t xml:space="preserve">Ong, Kingsley  </t>
  </si>
  <si>
    <t xml:space="preserve">Orange Sky Golden Harvest Entertainment (Holdings) Limited  </t>
  </si>
  <si>
    <t>897</t>
  </si>
  <si>
    <t xml:space="preserve">Orient Securities International Holdings Limited  </t>
  </si>
  <si>
    <t>898, 6567-6568, 9168</t>
  </si>
  <si>
    <t xml:space="preserve">Orient Victory Travel Group Company Limited  </t>
  </si>
  <si>
    <t>900, 6569-6571</t>
  </si>
  <si>
    <t xml:space="preserve">Oriental Enterprise Holdings Limited  </t>
  </si>
  <si>
    <t>901</t>
  </si>
  <si>
    <t xml:space="preserve">Oriental Explorer Holdings Limited  </t>
  </si>
  <si>
    <t>3848-3849, 9169</t>
  </si>
  <si>
    <t xml:space="preserve">Oriental Payment Group Holdings Limited  </t>
  </si>
  <si>
    <t>902-903, 6572</t>
  </si>
  <si>
    <t xml:space="preserve">Oriental University City Holdings (H.K.) Limited  </t>
  </si>
  <si>
    <t>9170</t>
  </si>
  <si>
    <t xml:space="preserve">Oshima, Chika  </t>
  </si>
  <si>
    <t>4118</t>
  </si>
  <si>
    <t xml:space="preserve">Ou, Hyde  </t>
  </si>
  <si>
    <t>8710</t>
  </si>
  <si>
    <t xml:space="preserve">P.B. Group Limited  </t>
  </si>
  <si>
    <t>906, 3877, 6619, 9177</t>
  </si>
  <si>
    <t xml:space="preserve">Pa Shun International Holdings Limited  </t>
  </si>
  <si>
    <t>907</t>
  </si>
  <si>
    <t xml:space="preserve">Pacific Legend Group Limited  </t>
  </si>
  <si>
    <t>908, 3878, 6621, 9178</t>
  </si>
  <si>
    <t xml:space="preserve">PacRay International Holdings Limited  </t>
  </si>
  <si>
    <t>3879</t>
  </si>
  <si>
    <t xml:space="preserve">Pak, Cho Kan  </t>
  </si>
  <si>
    <t>6536-6537, 6539-6540</t>
  </si>
  <si>
    <t xml:space="preserve">Palace Banquet Holdings Limited  </t>
  </si>
  <si>
    <t>909, 9179</t>
  </si>
  <si>
    <t xml:space="preserve">Paliburg Holdings Limited  </t>
  </si>
  <si>
    <t>910, 3880</t>
  </si>
  <si>
    <t xml:space="preserve">Palinda Group Holdings Limited  </t>
  </si>
  <si>
    <t>911, 6622-6625</t>
  </si>
  <si>
    <t xml:space="preserve">Pan Asia Environmental Protection Group Limited  </t>
  </si>
  <si>
    <t>3881, 9180</t>
  </si>
  <si>
    <t xml:space="preserve">Pan Lloyds Editorial Team  </t>
  </si>
  <si>
    <t>3882</t>
  </si>
  <si>
    <t xml:space="preserve">Pan, Rebecca  </t>
  </si>
  <si>
    <t>6626-6627</t>
  </si>
  <si>
    <t xml:space="preserve">Pang, Angel  </t>
  </si>
  <si>
    <t>942</t>
  </si>
  <si>
    <t xml:space="preserve">Pang, Ming Fai  </t>
  </si>
  <si>
    <t xml:space="preserve">Pang, Y. S. </t>
  </si>
  <si>
    <t xml:space="preserve">Pangaea Connectivity Technology Limited  </t>
  </si>
  <si>
    <t>6628</t>
  </si>
  <si>
    <t xml:space="preserve">Pao, Basil  </t>
  </si>
  <si>
    <t>912</t>
  </si>
  <si>
    <t xml:space="preserve">Parkes, Douglas  </t>
  </si>
  <si>
    <t>8703</t>
  </si>
  <si>
    <t xml:space="preserve">Parkson Retail Group Limited  </t>
  </si>
  <si>
    <t>913, 6630</t>
  </si>
  <si>
    <t xml:space="preserve">Parris, Lucy  </t>
  </si>
  <si>
    <t xml:space="preserve">Pax Global Technology Limited  </t>
  </si>
  <si>
    <t>6631, 9206</t>
  </si>
  <si>
    <t xml:space="preserve">PCCW Limited  </t>
  </si>
  <si>
    <t>3915, 9207</t>
  </si>
  <si>
    <t xml:space="preserve">Pearce, Aimee  </t>
  </si>
  <si>
    <t xml:space="preserve">Pearce, Cory  </t>
  </si>
  <si>
    <t>638-639</t>
  </si>
  <si>
    <t xml:space="preserve">Peiport Holdings Limited  </t>
  </si>
  <si>
    <t>914, 6632-6633</t>
  </si>
  <si>
    <t xml:space="preserve">Peking University Resources (Holdings) Company Limited  </t>
  </si>
  <si>
    <t>3917-3918</t>
  </si>
  <si>
    <t xml:space="preserve">Peng, Qingxin  </t>
  </si>
  <si>
    <t>3274</t>
  </si>
  <si>
    <t xml:space="preserve">Pentamaster International Limited  </t>
  </si>
  <si>
    <t>3919, 9208</t>
  </si>
  <si>
    <t xml:space="preserve">Pepper, Jeff  </t>
  </si>
  <si>
    <t>338</t>
  </si>
  <si>
    <t xml:space="preserve">Perennial Energy Holdings Limited  </t>
  </si>
  <si>
    <t>3920, 9209</t>
  </si>
  <si>
    <t xml:space="preserve">Perfect Group International Holdings Limited  </t>
  </si>
  <si>
    <t>915, 6634-6635</t>
  </si>
  <si>
    <t xml:space="preserve">Perfect Medical Health Management Limited  </t>
  </si>
  <si>
    <t>916, 9210</t>
  </si>
  <si>
    <t xml:space="preserve">Perfect Optronics Limited  </t>
  </si>
  <si>
    <t>917, 3921, 6636</t>
  </si>
  <si>
    <t xml:space="preserve">PF Group Holdings Limited  </t>
  </si>
  <si>
    <t>928, 6637-6639</t>
  </si>
  <si>
    <t xml:space="preserve">PFC Device Inc. </t>
  </si>
  <si>
    <t>929</t>
  </si>
  <si>
    <t xml:space="preserve">Pfrang, Chloe  </t>
  </si>
  <si>
    <t xml:space="preserve">Pharmacy and Poisons Board of Hong Kong  </t>
  </si>
  <si>
    <t>3922</t>
  </si>
  <si>
    <t xml:space="preserve">Phoenitron Holdings Limited  </t>
  </si>
  <si>
    <t>930, 6640</t>
  </si>
  <si>
    <t xml:space="preserve">Phoenix Media Investment (Holdings) Limited  </t>
  </si>
  <si>
    <t>3923, 9211</t>
  </si>
  <si>
    <t xml:space="preserve">Pico Far East Holdings Limited  </t>
  </si>
  <si>
    <t>6641-6642, 9212</t>
  </si>
  <si>
    <t xml:space="preserve">Pierre, Anson  </t>
  </si>
  <si>
    <t>931</t>
  </si>
  <si>
    <t xml:space="preserve">Pillay, Divya  </t>
  </si>
  <si>
    <t>484-490, 1115, 3399-3416, 6202-6205, 8731-8743, 8798</t>
  </si>
  <si>
    <t xml:space="preserve">Pine Care Group Limited  </t>
  </si>
  <si>
    <t>932, 9213</t>
  </si>
  <si>
    <t xml:space="preserve">Ping An Healthcare And Technology Company Limited  </t>
  </si>
  <si>
    <t>3924, 9214</t>
  </si>
  <si>
    <t xml:space="preserve">Pirate  </t>
  </si>
  <si>
    <t>4172</t>
  </si>
  <si>
    <t xml:space="preserve">Planetree International Development Limited  </t>
  </si>
  <si>
    <t>933, 3925</t>
  </si>
  <si>
    <t xml:space="preserve">Planning Department  </t>
  </si>
  <si>
    <t>934-940, 3926-3940, 6643-6654, 9215-9232</t>
  </si>
  <si>
    <t xml:space="preserve">Platt Nera International Limited  </t>
  </si>
  <si>
    <t>941, 6655-6656</t>
  </si>
  <si>
    <t xml:space="preserve">Play Depot  </t>
  </si>
  <si>
    <t xml:space="preserve">Playmates Holdings Limited  </t>
  </si>
  <si>
    <t>3941, 9233</t>
  </si>
  <si>
    <t xml:space="preserve">Playmates Toys Limited  </t>
  </si>
  <si>
    <t>3942, 9234</t>
  </si>
  <si>
    <t xml:space="preserve">Po, Sum Cho  </t>
  </si>
  <si>
    <t>390-396</t>
  </si>
  <si>
    <t xml:space="preserve">Polliholic  </t>
  </si>
  <si>
    <t>6657</t>
  </si>
  <si>
    <t xml:space="preserve">Polyfair Holdings Limited  </t>
  </si>
  <si>
    <t>944, 3944</t>
  </si>
  <si>
    <t xml:space="preserve">Poon, Elsa  </t>
  </si>
  <si>
    <t>945</t>
  </si>
  <si>
    <t xml:space="preserve">Poon, Water  </t>
  </si>
  <si>
    <t xml:space="preserve">Pop Mart International Group Limited  </t>
  </si>
  <si>
    <t>946, 3953, 9236</t>
  </si>
  <si>
    <t xml:space="preserve">Porquet, Luis  </t>
  </si>
  <si>
    <t xml:space="preserve">Pou Sheng International (Holdings) Limited  </t>
  </si>
  <si>
    <t>3954, 9239</t>
  </si>
  <si>
    <t xml:space="preserve">Power Assets Holdings Limited  </t>
  </si>
  <si>
    <t>3955</t>
  </si>
  <si>
    <t xml:space="preserve">Power Financial Group Limited  </t>
  </si>
  <si>
    <t>947, 3956, 9240</t>
  </si>
  <si>
    <t xml:space="preserve">PPS International (Holdings) Limited  </t>
  </si>
  <si>
    <t>948-949, 3957, 6659</t>
  </si>
  <si>
    <t xml:space="preserve">Prada spa  </t>
  </si>
  <si>
    <t>3958</t>
  </si>
  <si>
    <t xml:space="preserve">Precious Dragon Technology Holdings Limited  </t>
  </si>
  <si>
    <t>3959, 9242</t>
  </si>
  <si>
    <t xml:space="preserve">Precision Tsugami (China) Corportaion Limited  </t>
  </si>
  <si>
    <t>962, 9243</t>
  </si>
  <si>
    <t xml:space="preserve">Pressick, Pamela Davies  </t>
  </si>
  <si>
    <t>3963-3965</t>
  </si>
  <si>
    <t xml:space="preserve">Prime Intelligence Solutions Group Limited  </t>
  </si>
  <si>
    <t>963, 3972, 6660-6661, 9257</t>
  </si>
  <si>
    <t xml:space="preserve">Procter, Rupert  </t>
  </si>
  <si>
    <t>9276</t>
  </si>
  <si>
    <t xml:space="preserve">Progressive Path Group Holdings Limited  </t>
  </si>
  <si>
    <t>966, 9266</t>
  </si>
  <si>
    <t xml:space="preserve">Prosper Construction Holdings Limited  </t>
  </si>
  <si>
    <t>967</t>
  </si>
  <si>
    <t xml:space="preserve">Prosper One International Holdings Company Limited  </t>
  </si>
  <si>
    <t>3978, 9267</t>
  </si>
  <si>
    <t xml:space="preserve">Prosperous Future Holdings Limited  </t>
  </si>
  <si>
    <t>3979, 6669, 9268</t>
  </si>
  <si>
    <t xml:space="preserve">Prosperous Industrial (Holdings) Limited  </t>
  </si>
  <si>
    <t>968, 9269</t>
  </si>
  <si>
    <t xml:space="preserve">Prosperous Printing Company Limited  </t>
  </si>
  <si>
    <t>969, 6670-6671</t>
  </si>
  <si>
    <t xml:space="preserve">Public Financial Holdings Limited  </t>
  </si>
  <si>
    <t>3980, 9270</t>
  </si>
  <si>
    <t xml:space="preserve">Pun, Kin-shing  </t>
  </si>
  <si>
    <t>331-332</t>
  </si>
  <si>
    <t xml:space="preserve">PuraPharm Corporation Limited  </t>
  </si>
  <si>
    <t>3981</t>
  </si>
  <si>
    <t xml:space="preserve">Purbayanti  </t>
  </si>
  <si>
    <t>6838, 9421</t>
  </si>
  <si>
    <t xml:space="preserve">PW Medtech Group Limited  </t>
  </si>
  <si>
    <t>970, 3982</t>
  </si>
  <si>
    <t xml:space="preserve">Qeeka Home (Cayman) Inc. </t>
  </si>
  <si>
    <t>3983</t>
  </si>
  <si>
    <t xml:space="preserve">Qidian International Co., Ltd  </t>
  </si>
  <si>
    <t>971, 3984, 9271</t>
  </si>
  <si>
    <t xml:space="preserve">Qingdao Alnnovation Technology Group Co., Ltd  </t>
  </si>
  <si>
    <t>3985, 9272</t>
  </si>
  <si>
    <t xml:space="preserve">Qinqin Foodstuffs Group (Cayman) Company Limited  </t>
  </si>
  <si>
    <t>3986, 9273</t>
  </si>
  <si>
    <t xml:space="preserve">Quali-Smart Holdings Limited  </t>
  </si>
  <si>
    <t>972</t>
  </si>
  <si>
    <t xml:space="preserve">Radiance Holdings (Group) Company Limited  </t>
  </si>
  <si>
    <t>973, 3987</t>
  </si>
  <si>
    <t xml:space="preserve">Raffles Interior Limited  </t>
  </si>
  <si>
    <t>6673-6675, 9274</t>
  </si>
  <si>
    <t xml:space="preserve">Raily Aesthetic Medicine International Holdings Limited  </t>
  </si>
  <si>
    <t>3988</t>
  </si>
  <si>
    <t xml:space="preserve">Razer Inc. </t>
  </si>
  <si>
    <t>3989</t>
  </si>
  <si>
    <t xml:space="preserve">Reach New Holdings Limited  </t>
  </si>
  <si>
    <t>3990, 6676, 9275</t>
  </si>
  <si>
    <t xml:space="preserve">Realord Group Holdings Limited  </t>
  </si>
  <si>
    <t>975, 3991</t>
  </si>
  <si>
    <t xml:space="preserve">Reel to Reel Institute Limited  </t>
  </si>
  <si>
    <t>9300</t>
  </si>
  <si>
    <t xml:space="preserve">REF Holdings Limited  </t>
  </si>
  <si>
    <t>3992, 6694, 9301</t>
  </si>
  <si>
    <t xml:space="preserve">Regal Hotels International Holdings Limited  </t>
  </si>
  <si>
    <t>976, 3993</t>
  </si>
  <si>
    <t xml:space="preserve">Regal Portfolio Management Limited  </t>
  </si>
  <si>
    <t>3994, 9303</t>
  </si>
  <si>
    <t xml:space="preserve">Regina Miracle International (Holdings) Limited  </t>
  </si>
  <si>
    <t>977, 6695</t>
  </si>
  <si>
    <t xml:space="preserve">Reliance Global Holdings Limited  </t>
  </si>
  <si>
    <t>978</t>
  </si>
  <si>
    <t xml:space="preserve">REM Group (Holdings) Limited  </t>
  </si>
  <si>
    <t>3995</t>
  </si>
  <si>
    <t xml:space="preserve">Renco Holdings Group Limited  </t>
  </si>
  <si>
    <t>979, 6697</t>
  </si>
  <si>
    <t xml:space="preserve">Renrui Human Resources Technology holdings Limited  </t>
  </si>
  <si>
    <t>3996, 9304</t>
  </si>
  <si>
    <t xml:space="preserve">RHED Publishers  </t>
  </si>
  <si>
    <t>8429</t>
  </si>
  <si>
    <t xml:space="preserve">Ri Ying Holdings Limited  </t>
  </si>
  <si>
    <t>3999, 6700</t>
  </si>
  <si>
    <t xml:space="preserve">Rich Goldman Holdings Limited  </t>
  </si>
  <si>
    <t>980</t>
  </si>
  <si>
    <t xml:space="preserve">Rigby, Sarah  </t>
  </si>
  <si>
    <t>4000-4001</t>
  </si>
  <si>
    <t xml:space="preserve">Rimbaco Group Global Limited  </t>
  </si>
  <si>
    <t>4002, 6701</t>
  </si>
  <si>
    <t xml:space="preserve">Risecomm Group Holdings Limited  </t>
  </si>
  <si>
    <t>4003</t>
  </si>
  <si>
    <t xml:space="preserve">Ritamix Global Limited  </t>
  </si>
  <si>
    <t>4004</t>
  </si>
  <si>
    <t xml:space="preserve">Riverine China Holdings Limited  </t>
  </si>
  <si>
    <t>6702</t>
  </si>
  <si>
    <t xml:space="preserve">Rizhao Port Jurong Co., Ltd. </t>
  </si>
  <si>
    <t>981</t>
  </si>
  <si>
    <t xml:space="preserve">RMH Holdings Limited  </t>
  </si>
  <si>
    <t>982, 4005, 6703</t>
  </si>
  <si>
    <t xml:space="preserve">Road King Infrastructure Limited  </t>
  </si>
  <si>
    <t>4006, 9305</t>
  </si>
  <si>
    <t xml:space="preserve">Robbins, Stephen P. </t>
  </si>
  <si>
    <t xml:space="preserve">Roberts, Mark Talbot  </t>
  </si>
  <si>
    <t>6704</t>
  </si>
  <si>
    <t xml:space="preserve">Rocha, John  </t>
  </si>
  <si>
    <t>983</t>
  </si>
  <si>
    <t xml:space="preserve">Rogers, Martin  </t>
  </si>
  <si>
    <t>526-528</t>
  </si>
  <si>
    <t xml:space="preserve">Ross, Keith  </t>
  </si>
  <si>
    <t xml:space="preserve">Royal Catering Group Holdings Company Limited  </t>
  </si>
  <si>
    <t>984, 4007, 6705-6706, 9306</t>
  </si>
  <si>
    <t xml:space="preserve">Royal Century Resources Holdings Limited  </t>
  </si>
  <si>
    <t>985, 6707-6708</t>
  </si>
  <si>
    <t xml:space="preserve">Royal Deluxe Holdings Limited  </t>
  </si>
  <si>
    <t>986</t>
  </si>
  <si>
    <t xml:space="preserve">Royale Home Holdings Limited  </t>
  </si>
  <si>
    <t>987, 4008</t>
  </si>
  <si>
    <t xml:space="preserve">Rubidge, Sarah  </t>
  </si>
  <si>
    <t>6620</t>
  </si>
  <si>
    <t xml:space="preserve">Ruifeng Power Group Company Limited  </t>
  </si>
  <si>
    <t>4009</t>
  </si>
  <si>
    <t xml:space="preserve">Ruixin International Holdings Limited  </t>
  </si>
  <si>
    <t>988, 4010</t>
  </si>
  <si>
    <t xml:space="preserve">S.A.I. Leisure Group Company Limited  </t>
  </si>
  <si>
    <t>4011</t>
  </si>
  <si>
    <t xml:space="preserve">S&amp;P International Holding Limited  </t>
  </si>
  <si>
    <t>4012</t>
  </si>
  <si>
    <t xml:space="preserve">Sa Sa International Holdings Limited  </t>
  </si>
  <si>
    <t>9307</t>
  </si>
  <si>
    <t xml:space="preserve">Saeki, John  </t>
  </si>
  <si>
    <t>6709</t>
  </si>
  <si>
    <t xml:space="preserve">Samsonite International S.A. </t>
  </si>
  <si>
    <t>4013</t>
  </si>
  <si>
    <t xml:space="preserve">Samwong  </t>
  </si>
  <si>
    <t>3249-3250</t>
  </si>
  <si>
    <t xml:space="preserve">Sanbase Corporation Limited  </t>
  </si>
  <si>
    <t>990, 4014, 9308-9309</t>
  </si>
  <si>
    <t xml:space="preserve">Sandor, Michael  </t>
  </si>
  <si>
    <t>965, 3975-3976, 6663, 9262</t>
  </si>
  <si>
    <t xml:space="preserve">Sands China Limited  </t>
  </si>
  <si>
    <t>4015</t>
  </si>
  <si>
    <t xml:space="preserve">Sandu Publishing Co., Ltd. </t>
  </si>
  <si>
    <t>3203</t>
  </si>
  <si>
    <t xml:space="preserve">Sang Hing Holdings (International) Limited  </t>
  </si>
  <si>
    <t>9310</t>
  </si>
  <si>
    <t xml:space="preserve">Sanxun Holdings Group Limited  </t>
  </si>
  <si>
    <t>4016, 9311</t>
  </si>
  <si>
    <t xml:space="preserve">Sarony, Neville  </t>
  </si>
  <si>
    <t>6710</t>
  </si>
  <si>
    <t xml:space="preserve">Sathish, Aaditya  </t>
  </si>
  <si>
    <t>1056</t>
  </si>
  <si>
    <t xml:space="preserve">Schneider, Carolyn  </t>
  </si>
  <si>
    <t xml:space="preserve">Schokkenbroek, Joost  </t>
  </si>
  <si>
    <t>6250</t>
  </si>
  <si>
    <t xml:space="preserve">SciClone Pharmaceuticals (Holdings) Limited  </t>
  </si>
  <si>
    <t>991, 4017</t>
  </si>
  <si>
    <t xml:space="preserve">Scott, Ian  </t>
  </si>
  <si>
    <t>9312</t>
  </si>
  <si>
    <t xml:space="preserve">SDM Education Group Holdings Limited  </t>
  </si>
  <si>
    <t>6711-6713</t>
  </si>
  <si>
    <t xml:space="preserve">SDM Group Holdings Limited  </t>
  </si>
  <si>
    <t>992</t>
  </si>
  <si>
    <t xml:space="preserve">SEM Holdings Limited  </t>
  </si>
  <si>
    <t>1002, 4024</t>
  </si>
  <si>
    <t xml:space="preserve">Sendpoints Publishing Company Limited  </t>
  </si>
  <si>
    <t>8356, 8412, 8427, 8545-8548, 8848, 8994, 9040, 9090, 9165, 9425</t>
  </si>
  <si>
    <t xml:space="preserve">Senthilathiban, Kamini  </t>
  </si>
  <si>
    <t>484, 486-487, 490, 1115, 3399-3408, 3410-3416, 6202-6205, 8731-8743, 8798</t>
  </si>
  <si>
    <t xml:space="preserve">Serementis, Kostas  </t>
  </si>
  <si>
    <t>4025</t>
  </si>
  <si>
    <t xml:space="preserve">SF REIT Asset Management Limited  </t>
  </si>
  <si>
    <t>1003, 4026, 9315</t>
  </si>
  <si>
    <t xml:space="preserve">SFund International Holdings Limited  </t>
  </si>
  <si>
    <t>1004, 6718-6719</t>
  </si>
  <si>
    <t xml:space="preserve">Shandong Fengxiang Co., Ltd. </t>
  </si>
  <si>
    <t>4027, 9316</t>
  </si>
  <si>
    <t xml:space="preserve">Shandong International Trust Co., Ltd  </t>
  </si>
  <si>
    <t>4028, 9317</t>
  </si>
  <si>
    <t xml:space="preserve">Shanghai Fosun Pharmaceutical (Group) Co., Ltd. </t>
  </si>
  <si>
    <t>4029-4030, 9318</t>
  </si>
  <si>
    <t xml:space="preserve">Shanghai Fudan Microelectronics Group Company Limited  </t>
  </si>
  <si>
    <t>1006, 4031</t>
  </si>
  <si>
    <t xml:space="preserve">Shanghai Henlius Biotech, Inc. </t>
  </si>
  <si>
    <t>1007, 4032, 9319</t>
  </si>
  <si>
    <t xml:space="preserve">Shanghai Industrial Holdings Limited  </t>
  </si>
  <si>
    <t>1008, 4033-4034, 9320-9321</t>
  </si>
  <si>
    <t xml:space="preserve">Shanghai Industrial Urban Development Group Limited  </t>
  </si>
  <si>
    <t>4035, 9322</t>
  </si>
  <si>
    <t xml:space="preserve">Shanghai Jiaoda Withub Information Industrial Company Limited  </t>
  </si>
  <si>
    <t>1009-1011, 6720-6722</t>
  </si>
  <si>
    <t xml:space="preserve">Shanghai Microport MedBot (Group) Co., Ltd. </t>
  </si>
  <si>
    <t>6723</t>
  </si>
  <si>
    <t xml:space="preserve">Shanghai Realway Capital Assets Management Co., Ltd. </t>
  </si>
  <si>
    <t>1012, 4036</t>
  </si>
  <si>
    <t xml:space="preserve">Shangri-la Asia Limited  </t>
  </si>
  <si>
    <t>6724</t>
  </si>
  <si>
    <t xml:space="preserve">Shanshan Brand Management Co., Ltd  </t>
  </si>
  <si>
    <t>4037</t>
  </si>
  <si>
    <t xml:space="preserve">Shaw Brothers Holdings Limited  </t>
  </si>
  <si>
    <t>1014, 4038</t>
  </si>
  <si>
    <t xml:space="preserve">Shawn, Amanda  </t>
  </si>
  <si>
    <t>3269-3271</t>
  </si>
  <si>
    <t xml:space="preserve">Shek, Fannie  </t>
  </si>
  <si>
    <t>3858-3859</t>
  </si>
  <si>
    <t xml:space="preserve">Shen You Holdings Limited  </t>
  </si>
  <si>
    <t>1015, 4039, 9323-9324</t>
  </si>
  <si>
    <t xml:space="preserve">Sheng Yuan Holdings Limited  </t>
  </si>
  <si>
    <t>4040, 9325</t>
  </si>
  <si>
    <t xml:space="preserve">Shenguan Holdings (Group) Limited  </t>
  </si>
  <si>
    <t>6725</t>
  </si>
  <si>
    <t xml:space="preserve">Shenwan Hongyuan (H.K.) Limited  </t>
  </si>
  <si>
    <t>1016, 6726</t>
  </si>
  <si>
    <t xml:space="preserve">Shenzhen International Holdings Limited  </t>
  </si>
  <si>
    <t>1017</t>
  </si>
  <si>
    <t xml:space="preserve">Shenzhen Investment Holdings Bay Area Development Company Limited  </t>
  </si>
  <si>
    <t>1018, 4041, 9326</t>
  </si>
  <si>
    <t xml:space="preserve">Shenzhen Neptunus Interlong Bio-Technique Company Limited  </t>
  </si>
  <si>
    <t>1019, 4042, 6727, 9327</t>
  </si>
  <si>
    <t xml:space="preserve">Sheung Moon Holdings Limited  </t>
  </si>
  <si>
    <t>1020, 4043, 9328</t>
  </si>
  <si>
    <t xml:space="preserve">Sheung Yue Group Holdings Limited  </t>
  </si>
  <si>
    <t>1021, 9329</t>
  </si>
  <si>
    <t xml:space="preserve">Shi, Kai  </t>
  </si>
  <si>
    <t>4044</t>
  </si>
  <si>
    <t xml:space="preserve">Shi Shi Services Limited  </t>
  </si>
  <si>
    <t>1022, 6728-6729, 9330</t>
  </si>
  <si>
    <t xml:space="preserve">Shimao Services Holdings Limited  </t>
  </si>
  <si>
    <t>9331</t>
  </si>
  <si>
    <t xml:space="preserve">Shinelong Automotive Lightweight Application Limited  </t>
  </si>
  <si>
    <t>4045</t>
  </si>
  <si>
    <t xml:space="preserve">Shineroad International Holdings Limited  </t>
  </si>
  <si>
    <t>4046, 9332</t>
  </si>
  <si>
    <t xml:space="preserve">Shiu, Wai Fun Winnie  </t>
  </si>
  <si>
    <t>9333</t>
  </si>
  <si>
    <t xml:space="preserve">Shoucheng Holdings Limited  </t>
  </si>
  <si>
    <t>1023, 6730</t>
  </si>
  <si>
    <t xml:space="preserve">Shougang Century Holdings Limited  </t>
  </si>
  <si>
    <t>4047, 9334</t>
  </si>
  <si>
    <t xml:space="preserve">Shougang Concord Grand (Group) Limited  </t>
  </si>
  <si>
    <t>6731</t>
  </si>
  <si>
    <t xml:space="preserve">Shougang Fushan Resources Group Limited  </t>
  </si>
  <si>
    <t>1024, 6732</t>
  </si>
  <si>
    <t xml:space="preserve">Shui On Land Limited  </t>
  </si>
  <si>
    <t>4048</t>
  </si>
  <si>
    <t xml:space="preserve">Shun Tak Holdings Limited  </t>
  </si>
  <si>
    <t>4049</t>
  </si>
  <si>
    <t xml:space="preserve">Shunten International (Holdings) Limited  </t>
  </si>
  <si>
    <t>1025, 6733</t>
  </si>
  <si>
    <t xml:space="preserve">Siberian Mining Group Company Limited  </t>
  </si>
  <si>
    <t>1026</t>
  </si>
  <si>
    <t xml:space="preserve">Sihombing, Judith  </t>
  </si>
  <si>
    <t>1027-1028, 3468-3470, 4056-4057, 6235, 6734-6735, 8792, 9339</t>
  </si>
  <si>
    <t xml:space="preserve">Sihuan Pharmaceutical Holdings Group Ltd. </t>
  </si>
  <si>
    <t>4058</t>
  </si>
  <si>
    <t xml:space="preserve">Silk Road Logistics Holdings Limited  </t>
  </si>
  <si>
    <t>4059</t>
  </si>
  <si>
    <t xml:space="preserve">Silver Grant International Holdings Group Limited  </t>
  </si>
  <si>
    <t>4060</t>
  </si>
  <si>
    <t xml:space="preserve">Sim, Timothy  </t>
  </si>
  <si>
    <t xml:space="preserve">Simmons, Richard VanNess  </t>
  </si>
  <si>
    <t>6262, 6777</t>
  </si>
  <si>
    <t xml:space="preserve">Simplicity Holding Limited  </t>
  </si>
  <si>
    <t>1029, 4061, 9340-9341</t>
  </si>
  <si>
    <t xml:space="preserve">Sincere Watch (Hong Kong) Limited  </t>
  </si>
  <si>
    <t>1030, 9342</t>
  </si>
  <si>
    <t xml:space="preserve">Sing Lee Software (Group) Limited  </t>
  </si>
  <si>
    <t>4062-4063</t>
  </si>
  <si>
    <t xml:space="preserve">Sing Tao News Corporation Limited  </t>
  </si>
  <si>
    <t>4064</t>
  </si>
  <si>
    <t xml:space="preserve">SingAsia Holdings Limited  </t>
  </si>
  <si>
    <t>1031-1033, 6736-6737</t>
  </si>
  <si>
    <t xml:space="preserve">Sino Biopharmaceutical Limited  </t>
  </si>
  <si>
    <t>4065</t>
  </si>
  <si>
    <t xml:space="preserve">Sino Gas Holdings Group Limited  </t>
  </si>
  <si>
    <t>1034, 4066</t>
  </si>
  <si>
    <t xml:space="preserve">Sino Golf Holdings Limited  </t>
  </si>
  <si>
    <t>1035, 4067</t>
  </si>
  <si>
    <t xml:space="preserve">Sino Harbour Holdings Group Limited  </t>
  </si>
  <si>
    <t>9343</t>
  </si>
  <si>
    <t xml:space="preserve">Sino Hotels (Holdings) Limited  </t>
  </si>
  <si>
    <t>4068, 9344</t>
  </si>
  <si>
    <t xml:space="preserve">Sino ICT Holdings Limited  </t>
  </si>
  <si>
    <t>1036, 4069</t>
  </si>
  <si>
    <t xml:space="preserve">Sino Land Company Limited  </t>
  </si>
  <si>
    <t>4070, 9345</t>
  </si>
  <si>
    <t xml:space="preserve">Sino-Life Group Limited  </t>
  </si>
  <si>
    <t>1037, 4071, 6739-6740</t>
  </si>
  <si>
    <t xml:space="preserve">Sino-Ocean Group Holding Limited  </t>
  </si>
  <si>
    <t>4072-4073, 9346</t>
  </si>
  <si>
    <t xml:space="preserve">Sino-Ocean Service Holding Limited  </t>
  </si>
  <si>
    <t>4074, 6741</t>
  </si>
  <si>
    <t xml:space="preserve">SinoMab BioScience Limited  </t>
  </si>
  <si>
    <t>4075, 9347</t>
  </si>
  <si>
    <t xml:space="preserve">Sinomax Group Limited  </t>
  </si>
  <si>
    <t>1038, 6743</t>
  </si>
  <si>
    <t xml:space="preserve">Sinopec Shanghai Petrochemical Company Limited  </t>
  </si>
  <si>
    <t>4076, 9348</t>
  </si>
  <si>
    <t xml:space="preserve">Sinosoft Technology Group Limited  </t>
  </si>
  <si>
    <t>1039, 6744</t>
  </si>
  <si>
    <t xml:space="preserve">Sisram Medical Ltd  </t>
  </si>
  <si>
    <t>4077, 9349</t>
  </si>
  <si>
    <t xml:space="preserve">Sitoy Group Holdings Limited  </t>
  </si>
  <si>
    <t>1040-1041, 6745</t>
  </si>
  <si>
    <t xml:space="preserve">Siu, Eddie  </t>
  </si>
  <si>
    <t xml:space="preserve">Siu, Wai Lok  </t>
  </si>
  <si>
    <t xml:space="preserve">Siu, Wan-Chi  </t>
  </si>
  <si>
    <t>8867</t>
  </si>
  <si>
    <t xml:space="preserve">SJM Holdings Limited  </t>
  </si>
  <si>
    <t>4078, 6746, 9350</t>
  </si>
  <si>
    <t xml:space="preserve">SK Target Group Limited  </t>
  </si>
  <si>
    <t>1042, 4079, 6747</t>
  </si>
  <si>
    <t xml:space="preserve">Sky Chinafortune Holdings Group Limited  </t>
  </si>
  <si>
    <t>1043, 6748-6749</t>
  </si>
  <si>
    <t xml:space="preserve">Sky Light Holdings Limited  </t>
  </si>
  <si>
    <t>4080</t>
  </si>
  <si>
    <t xml:space="preserve">Skyfame Realty (Holdings) Limited  </t>
  </si>
  <si>
    <t>1044, 6750</t>
  </si>
  <si>
    <t xml:space="preserve">Smart City Development Holdings Limited  </t>
  </si>
  <si>
    <t>1045, 4081, 9352-9353</t>
  </si>
  <si>
    <t xml:space="preserve">Smart Globe Holdings Limited  </t>
  </si>
  <si>
    <t>4082</t>
  </si>
  <si>
    <t xml:space="preserve">SMC Electric Limited  </t>
  </si>
  <si>
    <t>4083</t>
  </si>
  <si>
    <t xml:space="preserve">Smith, Kelly  </t>
  </si>
  <si>
    <t>9022-9027</t>
  </si>
  <si>
    <t xml:space="preserve">Smithee, Alan  </t>
  </si>
  <si>
    <t>8418</t>
  </si>
  <si>
    <t xml:space="preserve">Smoore International Holdings Limited  </t>
  </si>
  <si>
    <t>4084, 9354</t>
  </si>
  <si>
    <t xml:space="preserve">Snapask English Team  </t>
  </si>
  <si>
    <t>9355</t>
  </si>
  <si>
    <t xml:space="preserve">So, George  </t>
  </si>
  <si>
    <t>3960-3962, 4018-4020, 4201-4203</t>
  </si>
  <si>
    <t xml:space="preserve">So, Henry  </t>
  </si>
  <si>
    <t>1046-1049, 4085-4086, 6753-6754</t>
  </si>
  <si>
    <t xml:space="preserve">So, Peter  </t>
  </si>
  <si>
    <t>4087</t>
  </si>
  <si>
    <t xml:space="preserve">So, Shuk Ching  </t>
  </si>
  <si>
    <t>822</t>
  </si>
  <si>
    <t xml:space="preserve">Solis Holdings Limited  </t>
  </si>
  <si>
    <t>4088, 9356</t>
  </si>
  <si>
    <t xml:space="preserve">Somerley Capital Holdings Limited  </t>
  </si>
  <si>
    <t>1050, 6757-6759</t>
  </si>
  <si>
    <t xml:space="preserve">Song, Lin  </t>
  </si>
  <si>
    <t>1051</t>
  </si>
  <si>
    <t xml:space="preserve">Song, Rynn  </t>
  </si>
  <si>
    <t>9358</t>
  </si>
  <si>
    <t xml:space="preserve">Soo, Gary  </t>
  </si>
  <si>
    <t xml:space="preserve">Soon, Wan Mei  </t>
  </si>
  <si>
    <t>503-510, 3432-3437</t>
  </si>
  <si>
    <t xml:space="preserve">Soundwill Holdings Limited  </t>
  </si>
  <si>
    <t>4089, 9359</t>
  </si>
  <si>
    <t xml:space="preserve">South China Assets Holdings Limited  </t>
  </si>
  <si>
    <t>1052</t>
  </si>
  <si>
    <t xml:space="preserve">South China Financial Holdings Limited  </t>
  </si>
  <si>
    <t>1053, 6760-6762, 9360</t>
  </si>
  <si>
    <t xml:space="preserve">South China Holdings Company Limited  </t>
  </si>
  <si>
    <t>1054, 6763-6764</t>
  </si>
  <si>
    <t xml:space="preserve">South China Vocational Education Group Company Limited  </t>
  </si>
  <si>
    <t>1055</t>
  </si>
  <si>
    <t xml:space="preserve">SouthGobi Resources Ltd  </t>
  </si>
  <si>
    <t>6765</t>
  </si>
  <si>
    <t xml:space="preserve">Sprocomm Intelligence Limited  </t>
  </si>
  <si>
    <t>4093, 9362</t>
  </si>
  <si>
    <t xml:space="preserve">SRE Group Limited  </t>
  </si>
  <si>
    <t>1057, 6767</t>
  </si>
  <si>
    <t xml:space="preserve">Srimal, Janaka  </t>
  </si>
  <si>
    <t>4274</t>
  </si>
  <si>
    <t xml:space="preserve">ST International Holdings Company Limited  </t>
  </si>
  <si>
    <t>1058, 4094, 6768</t>
  </si>
  <si>
    <t xml:space="preserve">Star Group Company Limited  </t>
  </si>
  <si>
    <t>4095</t>
  </si>
  <si>
    <t xml:space="preserve">State Energy Group International Assets Holdings Limited  </t>
  </si>
  <si>
    <t>1059, 9363</t>
  </si>
  <si>
    <t xml:space="preserve">Statham, Andy  </t>
  </si>
  <si>
    <t xml:space="preserve">Stella International Holdings Limited  </t>
  </si>
  <si>
    <t>4096, 9364</t>
  </si>
  <si>
    <t xml:space="preserve">Sterling Group Holdings Limited  </t>
  </si>
  <si>
    <t>4097, 6773</t>
  </si>
  <si>
    <t xml:space="preserve">Stowe, Tori  </t>
  </si>
  <si>
    <t xml:space="preserve">Stratman, S. H. </t>
  </si>
  <si>
    <t>4098</t>
  </si>
  <si>
    <t xml:space="preserve">Stream Ideas Group Limited  </t>
  </si>
  <si>
    <t>1060, 4099, 6776, 9371</t>
  </si>
  <si>
    <t xml:space="preserve">Strong Petrochemical Holdings Limited  </t>
  </si>
  <si>
    <t>4100</t>
  </si>
  <si>
    <t xml:space="preserve">Study Group Education Centre  </t>
  </si>
  <si>
    <t>665</t>
  </si>
  <si>
    <t xml:space="preserve">Styland Holdings Limited  </t>
  </si>
  <si>
    <t>6779</t>
  </si>
  <si>
    <t xml:space="preserve">Success Dragon International Holdings Limited  </t>
  </si>
  <si>
    <t>1061</t>
  </si>
  <si>
    <t xml:space="preserve">Success Universe Group Limited  </t>
  </si>
  <si>
    <t>1062, 4101</t>
  </si>
  <si>
    <t xml:space="preserve">Sui, Kin Hei  </t>
  </si>
  <si>
    <t>851, 853, 856-857, 860-885, 9009, 9011, 9013, 9015, 9017, 9019, 9110, 9112-9156</t>
  </si>
  <si>
    <t xml:space="preserve">Suiann  </t>
  </si>
  <si>
    <t xml:space="preserve">Summi (Group) Holdings Limited  </t>
  </si>
  <si>
    <t>1063, 4103, 9372</t>
  </si>
  <si>
    <t xml:space="preserve">Summit Ascent Holdings Limited  </t>
  </si>
  <si>
    <t>4104, 9373</t>
  </si>
  <si>
    <t xml:space="preserve">Sun Art Retail Group Limited  </t>
  </si>
  <si>
    <t>1064, 6784</t>
  </si>
  <si>
    <t xml:space="preserve">Sun Cheong Creative Development Holdings Limited  </t>
  </si>
  <si>
    <t>6785</t>
  </si>
  <si>
    <t xml:space="preserve">Sun Entertainment Group Limited  </t>
  </si>
  <si>
    <t>1065, 4105, 6786</t>
  </si>
  <si>
    <t xml:space="preserve">Sun, Herman  </t>
  </si>
  <si>
    <t>6787</t>
  </si>
  <si>
    <t xml:space="preserve">Sun Hing Vision Group Holdings Limited  </t>
  </si>
  <si>
    <t>1066, 9374-9375</t>
  </si>
  <si>
    <t xml:space="preserve">Sun Hung Kai &amp; Co. Limited  </t>
  </si>
  <si>
    <t>4106, 9376</t>
  </si>
  <si>
    <t xml:space="preserve">Sun International Group Limited  </t>
  </si>
  <si>
    <t>1067</t>
  </si>
  <si>
    <t xml:space="preserve">Sunac Services Holdings Limited  </t>
  </si>
  <si>
    <t>4107, 9377</t>
  </si>
  <si>
    <t xml:space="preserve">Suncorp Technologies Limited  </t>
  </si>
  <si>
    <t>1068-1069, 6788-6789</t>
  </si>
  <si>
    <t xml:space="preserve">Sunfonda Group Holdings Limited  </t>
  </si>
  <si>
    <t>4108, 9378</t>
  </si>
  <si>
    <t xml:space="preserve">Sung, Yuk-Ming  </t>
  </si>
  <si>
    <t>4109</t>
  </si>
  <si>
    <t xml:space="preserve">Sunkwan Properties Group Limited  </t>
  </si>
  <si>
    <t>1070</t>
  </si>
  <si>
    <t xml:space="preserve">Sunli  </t>
  </si>
  <si>
    <t>6106-6116, 6118-6120</t>
  </si>
  <si>
    <t xml:space="preserve">Sunlight (1977) Holdings Limited  </t>
  </si>
  <si>
    <t>1071</t>
  </si>
  <si>
    <t xml:space="preserve">Sunlight Real Estate Investment Trust  </t>
  </si>
  <si>
    <t>1072</t>
  </si>
  <si>
    <t xml:space="preserve">Sunray Engineering Group Limited  </t>
  </si>
  <si>
    <t>1073, 4110, 9379-9380</t>
  </si>
  <si>
    <t xml:space="preserve">Sunway International Holdings Limited  </t>
  </si>
  <si>
    <t>1074, 6790</t>
  </si>
  <si>
    <t xml:space="preserve">Suoxinda Holdings Limited  </t>
  </si>
  <si>
    <t>4111, 9381</t>
  </si>
  <si>
    <t xml:space="preserve">Super Strong Holdings Limited  </t>
  </si>
  <si>
    <t>1076-1078, 6791-6792</t>
  </si>
  <si>
    <t xml:space="preserve">SV Vision Limited  </t>
  </si>
  <si>
    <t>9382</t>
  </si>
  <si>
    <t xml:space="preserve">Swift, Jonathan  </t>
  </si>
  <si>
    <t xml:space="preserve">SY Holdings Group Limited  </t>
  </si>
  <si>
    <t>4112</t>
  </si>
  <si>
    <t xml:space="preserve">Sydney L Moss Limited  </t>
  </si>
  <si>
    <t>324</t>
  </si>
  <si>
    <t xml:space="preserve">Symphony Holdings Limited  </t>
  </si>
  <si>
    <t>1079, 4113</t>
  </si>
  <si>
    <t xml:space="preserve">Synergy Group Holdings International Limited  </t>
  </si>
  <si>
    <t>1080, 9383</t>
  </si>
  <si>
    <t xml:space="preserve">Sze, Lai Shan  </t>
  </si>
  <si>
    <t>8858</t>
  </si>
  <si>
    <t xml:space="preserve">Ta Yang Group Holdings Limited  </t>
  </si>
  <si>
    <t>1081-1083, 6793-6794</t>
  </si>
  <si>
    <t xml:space="preserve">Tai Cheung Holdings Limited  </t>
  </si>
  <si>
    <t>6795</t>
  </si>
  <si>
    <t xml:space="preserve">Tai, Ching Ting  </t>
  </si>
  <si>
    <t xml:space="preserve">Tai Hing Group Holdings Limited  </t>
  </si>
  <si>
    <t>6796</t>
  </si>
  <si>
    <t xml:space="preserve">Tai United Holdings Limited  </t>
  </si>
  <si>
    <t>1084, 4115</t>
  </si>
  <si>
    <t xml:space="preserve">Tailam Tech Construction Holdings Limited  </t>
  </si>
  <si>
    <t>4116</t>
  </si>
  <si>
    <t xml:space="preserve">Tailian, Heather Cai  </t>
  </si>
  <si>
    <t>1085</t>
  </si>
  <si>
    <t xml:space="preserve">Taizhou Water Group Co., Ltd. </t>
  </si>
  <si>
    <t>4117, 9384</t>
  </si>
  <si>
    <t xml:space="preserve">Takagi, Mariko  </t>
  </si>
  <si>
    <t xml:space="preserve">Takbo Group Holdings Limited  </t>
  </si>
  <si>
    <t>1086, 4119-4120, 6797</t>
  </si>
  <si>
    <t xml:space="preserve">Tam, Cheuk Man  </t>
  </si>
  <si>
    <t xml:space="preserve">Tam, Cheung-on  </t>
  </si>
  <si>
    <t>6800</t>
  </si>
  <si>
    <t xml:space="preserve">Tam, Lai Sze  </t>
  </si>
  <si>
    <t>3661, 3693-3694</t>
  </si>
  <si>
    <t xml:space="preserve">Tam, Laying  </t>
  </si>
  <si>
    <t>6260</t>
  </si>
  <si>
    <t xml:space="preserve">Tan, Audrey  </t>
  </si>
  <si>
    <t>3218</t>
  </si>
  <si>
    <t xml:space="preserve">Tan Chong International Limited  </t>
  </si>
  <si>
    <t>4122-4123</t>
  </si>
  <si>
    <t xml:space="preserve">Tan, Jeanne  </t>
  </si>
  <si>
    <t>9385</t>
  </si>
  <si>
    <t xml:space="preserve">Tang, Hailey  </t>
  </si>
  <si>
    <t xml:space="preserve">Tang, Jason  </t>
  </si>
  <si>
    <t>9386</t>
  </si>
  <si>
    <t xml:space="preserve">Tang, Kwok Chun  </t>
  </si>
  <si>
    <t xml:space="preserve">Tang, Max  </t>
  </si>
  <si>
    <t>3865, 3867-3868</t>
  </si>
  <si>
    <t xml:space="preserve">Tang Palace (China) Holdings Limited  </t>
  </si>
  <si>
    <t>1087, 4125, 9387</t>
  </si>
  <si>
    <t xml:space="preserve">Tang, Tamby  </t>
  </si>
  <si>
    <t>6035</t>
  </si>
  <si>
    <t xml:space="preserve">Tang, Yongxiang  </t>
  </si>
  <si>
    <t>1088</t>
  </si>
  <si>
    <t xml:space="preserve">Tann, Amanda  </t>
  </si>
  <si>
    <t xml:space="preserve">Tanner, Karri  </t>
  </si>
  <si>
    <t>4126</t>
  </si>
  <si>
    <t xml:space="preserve">Tardock, Luciano Campos  </t>
  </si>
  <si>
    <t>4127</t>
  </si>
  <si>
    <t xml:space="preserve">Taste．Gourmet Group Limited  </t>
  </si>
  <si>
    <t>1089, 4128, 6798, 9388-9389</t>
  </si>
  <si>
    <t xml:space="preserve">Tat Hong Equipment Service Co., Ltd. </t>
  </si>
  <si>
    <t>1090, 9390</t>
  </si>
  <si>
    <t xml:space="preserve">TATA Health International Holdings Limited  </t>
  </si>
  <si>
    <t>1091, 4129</t>
  </si>
  <si>
    <t xml:space="preserve">Taung Gold International Limited  </t>
  </si>
  <si>
    <t>1092</t>
  </si>
  <si>
    <t xml:space="preserve">TCL Electronics Holdings Limited  </t>
  </si>
  <si>
    <t>6799</t>
  </si>
  <si>
    <t xml:space="preserve">Teamway International Group Holdings Limited  </t>
  </si>
  <si>
    <t>1099, 4130</t>
  </si>
  <si>
    <t xml:space="preserve">Technovator International Limited  </t>
  </si>
  <si>
    <t>4131</t>
  </si>
  <si>
    <t xml:space="preserve">Telecom Digital Holdings Limited  </t>
  </si>
  <si>
    <t>1100, 6802, 9391-9392</t>
  </si>
  <si>
    <t xml:space="preserve">Telecom Service One Holdings Limited  </t>
  </si>
  <si>
    <t>1101, 9393-9394</t>
  </si>
  <si>
    <t xml:space="preserve">Television Broadcasts Limited  </t>
  </si>
  <si>
    <t>4132, 9395</t>
  </si>
  <si>
    <t xml:space="preserve">Tencent Holdings Limited  </t>
  </si>
  <si>
    <t>4133</t>
  </si>
  <si>
    <t xml:space="preserve">Tern Properties Company Limited  </t>
  </si>
  <si>
    <t>9396</t>
  </si>
  <si>
    <t xml:space="preserve">Texwinca Holdings Limited  </t>
  </si>
  <si>
    <t>1102</t>
  </si>
  <si>
    <t xml:space="preserve">The Bank of East Asia, Limited  </t>
  </si>
  <si>
    <t>4134</t>
  </si>
  <si>
    <t xml:space="preserve">The Chinese University of Hong Kong. Jockey Club Institute of Ageing  </t>
  </si>
  <si>
    <t>4135</t>
  </si>
  <si>
    <t xml:space="preserve">The Cross-Harbour (Holdings) Limited  </t>
  </si>
  <si>
    <t>4136, 9397</t>
  </si>
  <si>
    <t xml:space="preserve">The Dental Council of Hong Kong  </t>
  </si>
  <si>
    <t>1114</t>
  </si>
  <si>
    <t xml:space="preserve">The Hong Kong and Shanghai Hotels, Limited  </t>
  </si>
  <si>
    <t>4137</t>
  </si>
  <si>
    <t xml:space="preserve">The Hong Kong Bird Watching Society  </t>
  </si>
  <si>
    <t>4138-4139, 9398</t>
  </si>
  <si>
    <t xml:space="preserve">The Hong Kong Girl Guides Association  </t>
  </si>
  <si>
    <t>1116</t>
  </si>
  <si>
    <t xml:space="preserve">The Hong Kong Heritage Project  </t>
  </si>
  <si>
    <t>8525</t>
  </si>
  <si>
    <t xml:space="preserve">The Hong Kong Institution of Engineers  </t>
  </si>
  <si>
    <t>1117</t>
  </si>
  <si>
    <t xml:space="preserve">The Hong Kong Society for the Deaf  </t>
  </si>
  <si>
    <t>4140</t>
  </si>
  <si>
    <t>4141</t>
  </si>
  <si>
    <t xml:space="preserve">The Sincere Company, Limited  </t>
  </si>
  <si>
    <t>1119, 6811</t>
  </si>
  <si>
    <t xml:space="preserve">The Spastics Association of Hong Kong  </t>
  </si>
  <si>
    <t>1120, 9399</t>
  </si>
  <si>
    <t xml:space="preserve">The Wharf (Holdings) Limited  </t>
  </si>
  <si>
    <t>4142</t>
  </si>
  <si>
    <t xml:space="preserve">Theme International Holdings Limited  </t>
  </si>
  <si>
    <t>4143-4144</t>
  </si>
  <si>
    <t xml:space="preserve">Thing On Enterprise Limited  </t>
  </si>
  <si>
    <t>4145</t>
  </si>
  <si>
    <t xml:space="preserve">Thinkbright, Samuel H. </t>
  </si>
  <si>
    <t>6812</t>
  </si>
  <si>
    <t xml:space="preserve">Thiz Technology Group Limited  </t>
  </si>
  <si>
    <t>1121</t>
  </si>
  <si>
    <t xml:space="preserve">Thompson, Glen L  </t>
  </si>
  <si>
    <t>1122-1124, 6813-6815</t>
  </si>
  <si>
    <t xml:space="preserve">Thoreau, Henry David  </t>
  </si>
  <si>
    <t>4146</t>
  </si>
  <si>
    <t xml:space="preserve">Ti Cloud Inc. </t>
  </si>
  <si>
    <t>9402</t>
  </si>
  <si>
    <t xml:space="preserve">Tian An China Investments Company Limited  </t>
  </si>
  <si>
    <t>4148, 9403</t>
  </si>
  <si>
    <t xml:space="preserve">Tian Chang Group Holdings Ltd  </t>
  </si>
  <si>
    <t>1125, 9404</t>
  </si>
  <si>
    <t xml:space="preserve">Tian Shan Development (Holding) Limited  </t>
  </si>
  <si>
    <t>1126</t>
  </si>
  <si>
    <t xml:space="preserve">Tianjin Binhai Teda Logistics (Group) Corporation Limited  </t>
  </si>
  <si>
    <t>4149</t>
  </si>
  <si>
    <t xml:space="preserve">Tianjin Development Holdings Limited  </t>
  </si>
  <si>
    <t>1127, 4150</t>
  </si>
  <si>
    <t xml:space="preserve">Tianjin Port Development Holdings Limited  </t>
  </si>
  <si>
    <t>4151</t>
  </si>
  <si>
    <t xml:space="preserve">Tianjin Tianbao Energy Co., Ltd. </t>
  </si>
  <si>
    <t>4152, 9405</t>
  </si>
  <si>
    <t xml:space="preserve">Tianneng Power International Limited  </t>
  </si>
  <si>
    <t>4153</t>
  </si>
  <si>
    <t xml:space="preserve">Tianyun International Holdings Limited  </t>
  </si>
  <si>
    <t>1128</t>
  </si>
  <si>
    <t xml:space="preserve">Tibet Water Resources Ltd  </t>
  </si>
  <si>
    <t>1129, 6816-6818</t>
  </si>
  <si>
    <t xml:space="preserve">TIL Enviro Limited  </t>
  </si>
  <si>
    <t>4154, 9406</t>
  </si>
  <si>
    <t xml:space="preserve">Tin, Chun Fook  </t>
  </si>
  <si>
    <t>6819</t>
  </si>
  <si>
    <t xml:space="preserve">Ting, Jen  </t>
  </si>
  <si>
    <t>4155-4156, 9407</t>
  </si>
  <si>
    <t xml:space="preserve">Ting, Wing Yan Vivian  </t>
  </si>
  <si>
    <t>8758-8759</t>
  </si>
  <si>
    <t xml:space="preserve">Tingyi (Cayman Islands) Holding Corp. </t>
  </si>
  <si>
    <t>6820</t>
  </si>
  <si>
    <t xml:space="preserve">Tinker, Rolland  </t>
  </si>
  <si>
    <t>1130</t>
  </si>
  <si>
    <t xml:space="preserve">TK Group (Holdings) Limited  </t>
  </si>
  <si>
    <t>1131, 6821</t>
  </si>
  <si>
    <t xml:space="preserve">TL Natural Gas Holdings Limited  </t>
  </si>
  <si>
    <t>1132, 4157-4158, 9408</t>
  </si>
  <si>
    <t xml:space="preserve">To, Christopher  </t>
  </si>
  <si>
    <t xml:space="preserve">To, Jeo  </t>
  </si>
  <si>
    <t>6485</t>
  </si>
  <si>
    <t xml:space="preserve">To, Joe  </t>
  </si>
  <si>
    <t>6484</t>
  </si>
  <si>
    <t xml:space="preserve">To, Y. S. Mary  </t>
  </si>
  <si>
    <t>5907-5911</t>
  </si>
  <si>
    <t xml:space="preserve">Tokley, I. A. </t>
  </si>
  <si>
    <t>2855-2856, 5888, 8405</t>
  </si>
  <si>
    <t xml:space="preserve">Tokyo Chuo Auction Holdings Limited  </t>
  </si>
  <si>
    <t>1133, 9409</t>
  </si>
  <si>
    <t xml:space="preserve">Tomasic, Roman  </t>
  </si>
  <si>
    <t>530, 3466-3467, 6234, 6822-6823, 8791</t>
  </si>
  <si>
    <t xml:space="preserve">TOMO Holdings Limited  </t>
  </si>
  <si>
    <t>1134, 6824</t>
  </si>
  <si>
    <t xml:space="preserve">Tomson Group Limited  </t>
  </si>
  <si>
    <t>4159, 9410</t>
  </si>
  <si>
    <t xml:space="preserve">Tong, Jianbo  </t>
  </si>
  <si>
    <t>8437, 9358</t>
  </si>
  <si>
    <t xml:space="preserve">Tong, Yee Lai Andy  </t>
  </si>
  <si>
    <t>5858</t>
  </si>
  <si>
    <t xml:space="preserve">Tongda Group Holdings Limited  </t>
  </si>
  <si>
    <t>1135-1137, 6825-6826</t>
  </si>
  <si>
    <t xml:space="preserve">Tongda Hong Tai Holdings Limited  </t>
  </si>
  <si>
    <t>1138-1139, 6827-6829</t>
  </si>
  <si>
    <t xml:space="preserve">Tongdao Liepin Group  </t>
  </si>
  <si>
    <t>4160</t>
  </si>
  <si>
    <t xml:space="preserve">Tongfang Kontafarma Holdings Limited  </t>
  </si>
  <si>
    <t>4161</t>
  </si>
  <si>
    <t xml:space="preserve">Tongguan Gold Group Limited  </t>
  </si>
  <si>
    <t>1140, 6830-6832</t>
  </si>
  <si>
    <t xml:space="preserve">Tonking New Energy Group Holdings Limited  </t>
  </si>
  <si>
    <t>1141, 6833, 9411</t>
  </si>
  <si>
    <t xml:space="preserve">Top Education Group Ltd  </t>
  </si>
  <si>
    <t>1142, 4162, 9412</t>
  </si>
  <si>
    <t xml:space="preserve">Top Form International Limited  </t>
  </si>
  <si>
    <t>1143, 9413</t>
  </si>
  <si>
    <t xml:space="preserve">Town Health International Medical Group Limited  </t>
  </si>
  <si>
    <t>1148, 4163</t>
  </si>
  <si>
    <t xml:space="preserve">Town Ray Holdings Limited  </t>
  </si>
  <si>
    <t>1149, 6834</t>
  </si>
  <si>
    <t xml:space="preserve">TradeGo FinTech Limited  </t>
  </si>
  <si>
    <t>1150, 4164, 6835, 9414</t>
  </si>
  <si>
    <t xml:space="preserve">Transcenta Holding Limited  </t>
  </si>
  <si>
    <t>4165, 9415</t>
  </si>
  <si>
    <t xml:space="preserve">Transmit Entertainment Limited  </t>
  </si>
  <si>
    <t>1151-1152, 4166, 9416</t>
  </si>
  <si>
    <t xml:space="preserve">Tree Holdings Limited  </t>
  </si>
  <si>
    <t>1153, 4168, 6837, 9417</t>
  </si>
  <si>
    <t xml:space="preserve">Trendzon Holdings Group Limited  </t>
  </si>
  <si>
    <t>1154</t>
  </si>
  <si>
    <t xml:space="preserve">Trigiant Group Limited  </t>
  </si>
  <si>
    <t>9418</t>
  </si>
  <si>
    <t xml:space="preserve">Tristate Holdings Limited  </t>
  </si>
  <si>
    <t>4169, 9419</t>
  </si>
  <si>
    <t xml:space="preserve">True Partner Capital Holding Limited  </t>
  </si>
  <si>
    <t>1155, 4170-4171, 9420</t>
  </si>
  <si>
    <t xml:space="preserve">Trueman, Sarah  </t>
  </si>
  <si>
    <t xml:space="preserve">TS Wonders Holding Limited  </t>
  </si>
  <si>
    <t>1156, 4173</t>
  </si>
  <si>
    <t xml:space="preserve">Tsang, Charlotte  </t>
  </si>
  <si>
    <t>4174</t>
  </si>
  <si>
    <t xml:space="preserve">Tsang, H. C. Albert  </t>
  </si>
  <si>
    <t>6247</t>
  </si>
  <si>
    <t xml:space="preserve">Tse, Cherry  </t>
  </si>
  <si>
    <t xml:space="preserve">Tse, Cindy  </t>
  </si>
  <si>
    <t xml:space="preserve">Tse, Sui Fai  </t>
  </si>
  <si>
    <t xml:space="preserve">Tse Sui Luen Jewellery (International) Limited  </t>
  </si>
  <si>
    <t>1157, 6839</t>
  </si>
  <si>
    <t xml:space="preserve">Tsim Sha Tsui Properties Limited  </t>
  </si>
  <si>
    <t>4175, 9422</t>
  </si>
  <si>
    <t xml:space="preserve">Tsit Wing International Holdings Limited  </t>
  </si>
  <si>
    <t>1158, 4176</t>
  </si>
  <si>
    <t xml:space="preserve">Tsui, Piu  </t>
  </si>
  <si>
    <t>6840-6841</t>
  </si>
  <si>
    <t xml:space="preserve">Tsz Shan Monastery Buddhist Spiritual Counselling Centre  </t>
  </si>
  <si>
    <t>6216-6218</t>
  </si>
  <si>
    <t xml:space="preserve">Tsz Shan Monastery Spiritual Counselling Centre  </t>
  </si>
  <si>
    <t>6214-6215</t>
  </si>
  <si>
    <t xml:space="preserve">Tu Yi Holdings Company Limited  </t>
  </si>
  <si>
    <t>4177</t>
  </si>
  <si>
    <t xml:space="preserve">Tung Wah Group of Hospitals  </t>
  </si>
  <si>
    <t>4178-4179</t>
  </si>
  <si>
    <t xml:space="preserve">Turnbull, Michael K  </t>
  </si>
  <si>
    <t>3490-3491, 6244, 8843</t>
  </si>
  <si>
    <t xml:space="preserve">Tuya Inc. </t>
  </si>
  <si>
    <t>9423</t>
  </si>
  <si>
    <t xml:space="preserve">Tycoon Group Holdings Limited  </t>
  </si>
  <si>
    <t>4180</t>
  </si>
  <si>
    <t xml:space="preserve">Tyler, E. L. G. </t>
  </si>
  <si>
    <t>2929</t>
  </si>
  <si>
    <t xml:space="preserve">Tyler, ELG  </t>
  </si>
  <si>
    <t>6822-6823</t>
  </si>
  <si>
    <t xml:space="preserve">Tysan Holdings Limited  </t>
  </si>
  <si>
    <t>4181</t>
  </si>
  <si>
    <t xml:space="preserve">Tze  </t>
  </si>
  <si>
    <t xml:space="preserve">Ulferts International Limited  </t>
  </si>
  <si>
    <t>1159, 9426</t>
  </si>
  <si>
    <t xml:space="preserve">UMP Healthcare Holdings Limited  </t>
  </si>
  <si>
    <t>1160, 4183</t>
  </si>
  <si>
    <t xml:space="preserve">Uni-Bio Science Group Limited  </t>
  </si>
  <si>
    <t>4184, 9443</t>
  </si>
  <si>
    <t xml:space="preserve">Union Asia Enterprise Holdings Limited  </t>
  </si>
  <si>
    <t>1226</t>
  </si>
  <si>
    <t xml:space="preserve">Unitas Holdings Limited  </t>
  </si>
  <si>
    <t>1227-1228, 6842, 9444</t>
  </si>
  <si>
    <t xml:space="preserve">United Strength Power Holdings Limited  </t>
  </si>
  <si>
    <t>4185</t>
  </si>
  <si>
    <t xml:space="preserve">Universal Star (Holdings) Limited  </t>
  </si>
  <si>
    <t>1229</t>
  </si>
  <si>
    <t xml:space="preserve">Universe Entertainment and Culture Group Company Limited  </t>
  </si>
  <si>
    <t>1230, 4187</t>
  </si>
  <si>
    <t xml:space="preserve">Value Convergence Holdings Limited  </t>
  </si>
  <si>
    <t>4188</t>
  </si>
  <si>
    <t xml:space="preserve">Value Partners Group Limited  </t>
  </si>
  <si>
    <t>4189, 9445</t>
  </si>
  <si>
    <t xml:space="preserve">Values Cultural Investment Limited  </t>
  </si>
  <si>
    <t>4190</t>
  </si>
  <si>
    <t xml:space="preserve">Varjotie, Claudia  </t>
  </si>
  <si>
    <t>4155</t>
  </si>
  <si>
    <t xml:space="preserve">Varty, Lindsay  </t>
  </si>
  <si>
    <t xml:space="preserve">Vcredit Holdings Limited  </t>
  </si>
  <si>
    <t>1231, 6843</t>
  </si>
  <si>
    <t xml:space="preserve">Vedan International (Holdings) Limited  </t>
  </si>
  <si>
    <t>4192, 9446</t>
  </si>
  <si>
    <t xml:space="preserve">Vertical International Holdings Limited  </t>
  </si>
  <si>
    <t>1232, 4193, 6844, 9447</t>
  </si>
  <si>
    <t xml:space="preserve">Veson Holdings Limited  </t>
  </si>
  <si>
    <t>1233, 4194, 9448</t>
  </si>
  <si>
    <t xml:space="preserve">Vickers, Edward  </t>
  </si>
  <si>
    <t xml:space="preserve">Vico International Holdings Limited  </t>
  </si>
  <si>
    <t>1234</t>
  </si>
  <si>
    <t xml:space="preserve">Viction:ary  </t>
  </si>
  <si>
    <t>2889, 3355, 3639, 3813-3814, 3973, 4167, 8578, 8654, 8744, 8749, 9505</t>
  </si>
  <si>
    <t xml:space="preserve">Victory Group Limited  </t>
  </si>
  <si>
    <t>1235</t>
  </si>
  <si>
    <t xml:space="preserve">Vigneron, Frank  </t>
  </si>
  <si>
    <t>6845-6846</t>
  </si>
  <si>
    <t xml:space="preserve">Vincent Medical Holdings Limited  </t>
  </si>
  <si>
    <t>4195, 9449</t>
  </si>
  <si>
    <t xml:space="preserve">Virtual Mind Holding Company Limited  </t>
  </si>
  <si>
    <t>4196</t>
  </si>
  <si>
    <t xml:space="preserve">Vision Fame International Holding Limited  </t>
  </si>
  <si>
    <t>1236</t>
  </si>
  <si>
    <t xml:space="preserve">Vital Innovations Holdings Limited  </t>
  </si>
  <si>
    <t>4197</t>
  </si>
  <si>
    <t xml:space="preserve">Vitasoy International Holdings Ltd. </t>
  </si>
  <si>
    <t>6847</t>
  </si>
  <si>
    <t xml:space="preserve">Viva Biotech Holdings  </t>
  </si>
  <si>
    <t>1238, 4198</t>
  </si>
  <si>
    <t xml:space="preserve">Viva China Holdings Limited  </t>
  </si>
  <si>
    <t>1239, 4199, 6848</t>
  </si>
  <si>
    <t xml:space="preserve">Vixtel Technologies Holdings Limited  </t>
  </si>
  <si>
    <t>4200, 9450</t>
  </si>
  <si>
    <t xml:space="preserve">Vocational Training Council  </t>
  </si>
  <si>
    <t>2, 1240</t>
  </si>
  <si>
    <t xml:space="preserve">Vodatel Networks Holdings Limited  </t>
  </si>
  <si>
    <t>1241, 6849</t>
  </si>
  <si>
    <t xml:space="preserve">Vongroup Limited  </t>
  </si>
  <si>
    <t>4204</t>
  </si>
  <si>
    <t xml:space="preserve">VPower Group International Holdings Limited  </t>
  </si>
  <si>
    <t>1242, 9451</t>
  </si>
  <si>
    <t xml:space="preserve">VSTECS Holdings Limited  </t>
  </si>
  <si>
    <t>4205, 9452</t>
  </si>
  <si>
    <t xml:space="preserve">Wah Sun Handbags International Holdings Limited  </t>
  </si>
  <si>
    <t>6852</t>
  </si>
  <si>
    <t xml:space="preserve">Wah Wo Holdings Group Limited  </t>
  </si>
  <si>
    <t>1243, 9453</t>
  </si>
  <si>
    <t xml:space="preserve">Wai Chi Holdings Company Limited  </t>
  </si>
  <si>
    <t>6853, 9454</t>
  </si>
  <si>
    <t xml:space="preserve">Wai Chun Bio-Technology Limited  </t>
  </si>
  <si>
    <t>1244-1245, 6854</t>
  </si>
  <si>
    <t xml:space="preserve">Wai Chun Group Holdings Limited  </t>
  </si>
  <si>
    <t>1246-1248, 9455-9456</t>
  </si>
  <si>
    <t xml:space="preserve">Wai Kee Holdings Limited  </t>
  </si>
  <si>
    <t>4206, 9457</t>
  </si>
  <si>
    <t xml:space="preserve">Wai Yuen Tong Medicine Holdings Limited  </t>
  </si>
  <si>
    <t>1249, 6855</t>
  </si>
  <si>
    <t xml:space="preserve">Walenn, Jeremy  </t>
  </si>
  <si>
    <t xml:space="preserve">Walenn, Sara  </t>
  </si>
  <si>
    <t xml:space="preserve">Walsh, Thomas  </t>
  </si>
  <si>
    <t xml:space="preserve">Wan, Kaspar  </t>
  </si>
  <si>
    <t>4207-4208, 6867</t>
  </si>
  <si>
    <t xml:space="preserve">Wan Kei Group Holdings Limited  </t>
  </si>
  <si>
    <t>1250, 9458</t>
  </si>
  <si>
    <t xml:space="preserve">Wan Leader International Limited  </t>
  </si>
  <si>
    <t>1251, 4209, 9459-9460</t>
  </si>
  <si>
    <t xml:space="preserve">Wan, Ruby  </t>
  </si>
  <si>
    <t>2911, 3870-3871, 3876</t>
  </si>
  <si>
    <t xml:space="preserve">Wan, Sand  </t>
  </si>
  <si>
    <t>1252</t>
  </si>
  <si>
    <t xml:space="preserve">Wang, Chao  </t>
  </si>
  <si>
    <t>9461</t>
  </si>
  <si>
    <t xml:space="preserve">Wang On Group Limited  </t>
  </si>
  <si>
    <t>1253, 6856</t>
  </si>
  <si>
    <t xml:space="preserve">Wang On Properties Limited  </t>
  </si>
  <si>
    <t>1254, 6857</t>
  </si>
  <si>
    <t xml:space="preserve">Wang, Shaoqiang  </t>
  </si>
  <si>
    <t>8389-8390, 8402, 8594, 8672, 8876, 9351, 9424, 9462, 9472, 9484</t>
  </si>
  <si>
    <t xml:space="preserve">Wang, Xiaoqu  </t>
  </si>
  <si>
    <t>9463</t>
  </si>
  <si>
    <t xml:space="preserve">Wanjia Group Holdings Limited  </t>
  </si>
  <si>
    <t>1255, 6858</t>
  </si>
  <si>
    <t xml:space="preserve">Wann, Francis  </t>
  </si>
  <si>
    <t xml:space="preserve">Water Oasis Group Limited  </t>
  </si>
  <si>
    <t>1256</t>
  </si>
  <si>
    <t xml:space="preserve">Wealth Glory Holdings Limited  </t>
  </si>
  <si>
    <t>1257-1258, 6859, 9465-9466</t>
  </si>
  <si>
    <t xml:space="preserve">Wealthking Investments Limited  </t>
  </si>
  <si>
    <t>6860</t>
  </si>
  <si>
    <t xml:space="preserve">Wealthy Way Group Limited  </t>
  </si>
  <si>
    <t>1259, 4210</t>
  </si>
  <si>
    <t xml:space="preserve">Webb-Johnson, Adam Arif  </t>
  </si>
  <si>
    <t>6715</t>
  </si>
  <si>
    <t xml:space="preserve">Webster, Elissa  </t>
  </si>
  <si>
    <t xml:space="preserve">Wecon Holdings Limited  </t>
  </si>
  <si>
    <t>6862</t>
  </si>
  <si>
    <t xml:space="preserve">Wee, David  </t>
  </si>
  <si>
    <t xml:space="preserve">Weigang Environmental Technology Holdings Group Limited  </t>
  </si>
  <si>
    <t>1260, 4212</t>
  </si>
  <si>
    <t xml:space="preserve">Weiye Holdings Limited  </t>
  </si>
  <si>
    <t>4213</t>
  </si>
  <si>
    <t xml:space="preserve">Wen, Julia  </t>
  </si>
  <si>
    <t>4214</t>
  </si>
  <si>
    <t xml:space="preserve">Wen, Ruoyu  </t>
  </si>
  <si>
    <t>6318</t>
  </si>
  <si>
    <t xml:space="preserve">Wenling Zhejiang Measuring and Cutting Tools Trading Centre Company Limited  </t>
  </si>
  <si>
    <t>1261, 4215, 9468</t>
  </si>
  <si>
    <t xml:space="preserve">Werth, Matthew  </t>
  </si>
  <si>
    <t>3102</t>
  </si>
  <si>
    <t xml:space="preserve">West, Penelope Pelham  </t>
  </si>
  <si>
    <t>3749</t>
  </si>
  <si>
    <t xml:space="preserve">Wharf Real Estate Investment Company Limited  </t>
  </si>
  <si>
    <t>4216</t>
  </si>
  <si>
    <t xml:space="preserve">Wilkinson, Michael  </t>
  </si>
  <si>
    <t>965, 1027-1028, 3975-3976, 4056-4057, 6663, 6734, 9262, 9339</t>
  </si>
  <si>
    <t xml:space="preserve">Willoughby, P. G. </t>
  </si>
  <si>
    <t xml:space="preserve">Win Hanverky Holdings Limited  </t>
  </si>
  <si>
    <t>4218, 9471</t>
  </si>
  <si>
    <t xml:space="preserve">Windmill Group Limited  </t>
  </si>
  <si>
    <t>4219, 9473</t>
  </si>
  <si>
    <t xml:space="preserve">Wine's Link International Holdings Limited  </t>
  </si>
  <si>
    <t>1263, 4220, 6864</t>
  </si>
  <si>
    <t xml:space="preserve">Winfull Group Holdings Limited  </t>
  </si>
  <si>
    <t>1264, 4221</t>
  </si>
  <si>
    <t xml:space="preserve">Wing Chi Holdings Limited  </t>
  </si>
  <si>
    <t>1265, 9474</t>
  </si>
  <si>
    <t xml:space="preserve">Wing Lee Property Investments Limited  </t>
  </si>
  <si>
    <t>1266, 4222</t>
  </si>
  <si>
    <t xml:space="preserve">Wing Tai Properties Limited  </t>
  </si>
  <si>
    <t>4223, 9475</t>
  </si>
  <si>
    <t xml:space="preserve">Winshine Science Company Limited  </t>
  </si>
  <si>
    <t>6865</t>
  </si>
  <si>
    <t xml:space="preserve">Winto Group (Holdings) Limited  </t>
  </si>
  <si>
    <t>1267-1269, 4224, 6866, 9476</t>
  </si>
  <si>
    <t xml:space="preserve">Wisdom Sports Group  </t>
  </si>
  <si>
    <t>1270, 4225, 9477</t>
  </si>
  <si>
    <t xml:space="preserve">Wise Ally International Holdings Limited  </t>
  </si>
  <si>
    <t>4226, 9478</t>
  </si>
  <si>
    <t xml:space="preserve">Witchard, Anne  </t>
  </si>
  <si>
    <t xml:space="preserve">Wither, Christina  </t>
  </si>
  <si>
    <t>1271</t>
  </si>
  <si>
    <t xml:space="preserve">WLS Holdings Limited  </t>
  </si>
  <si>
    <t>1272, 4227</t>
  </si>
  <si>
    <t xml:space="preserve">Women's Commission  </t>
  </si>
  <si>
    <t>4228</t>
  </si>
  <si>
    <t xml:space="preserve">Wong, Ashley  </t>
  </si>
  <si>
    <t>4229</t>
  </si>
  <si>
    <t xml:space="preserve">Wong, Calista  </t>
  </si>
  <si>
    <t>4243</t>
  </si>
  <si>
    <t xml:space="preserve">Wong, Chi Fai  </t>
  </si>
  <si>
    <t xml:space="preserve">Wong, Ching  </t>
  </si>
  <si>
    <t>9314</t>
  </si>
  <si>
    <t xml:space="preserve">Wong, Christine  </t>
  </si>
  <si>
    <t xml:space="preserve">Wong, Chung Chiu  </t>
  </si>
  <si>
    <t>850, 852, 854-855, 858-859, 9008, 9010, 9012, 9014, 9016, 9018, 9109, 9111</t>
  </si>
  <si>
    <t xml:space="preserve">Wong, Derek  </t>
  </si>
  <si>
    <t>8918</t>
  </si>
  <si>
    <t xml:space="preserve">Wong, Eugene  </t>
  </si>
  <si>
    <t>9044</t>
  </si>
  <si>
    <t xml:space="preserve">Wong, Ha Pak  </t>
  </si>
  <si>
    <t xml:space="preserve">Wong, Harmony  </t>
  </si>
  <si>
    <t xml:space="preserve">Wong, Hechun  </t>
  </si>
  <si>
    <t>4230</t>
  </si>
  <si>
    <t xml:space="preserve">Wong, Heitung Hope  </t>
  </si>
  <si>
    <t>6867</t>
  </si>
  <si>
    <t xml:space="preserve">Wong, Hiu Ching  </t>
  </si>
  <si>
    <t>810, 815</t>
  </si>
  <si>
    <t xml:space="preserve">Wong, Hiu-Yan  </t>
  </si>
  <si>
    <t xml:space="preserve">Wong, Ho Yee  </t>
  </si>
  <si>
    <t>8636-8637</t>
  </si>
  <si>
    <t xml:space="preserve">Wong, Hollis  </t>
  </si>
  <si>
    <t xml:space="preserve">Wong, Jack  </t>
  </si>
  <si>
    <t>9479</t>
  </si>
  <si>
    <t xml:space="preserve">Wong, Janet  </t>
  </si>
  <si>
    <t xml:space="preserve">Wong, Jay  </t>
  </si>
  <si>
    <t xml:space="preserve">Wong, Jody  </t>
  </si>
  <si>
    <t>4231</t>
  </si>
  <si>
    <t xml:space="preserve">Wong, Ka Lun  </t>
  </si>
  <si>
    <t>809-833, 835-837</t>
  </si>
  <si>
    <t xml:space="preserve">Wong, Kazakh  </t>
  </si>
  <si>
    <t>3780</t>
  </si>
  <si>
    <t xml:space="preserve">Wong, Ken  </t>
  </si>
  <si>
    <t xml:space="preserve">Wong, Kitty  </t>
  </si>
  <si>
    <t xml:space="preserve">Wong, Lawrence Wang-chi  </t>
  </si>
  <si>
    <t xml:space="preserve">Wong, Ming Sim  </t>
  </si>
  <si>
    <t>6609-6610, 6614-6615</t>
  </si>
  <si>
    <t xml:space="preserve">Wong, Nga Ting  </t>
  </si>
  <si>
    <t>8580</t>
  </si>
  <si>
    <t xml:space="preserve">Wong, Percy  </t>
  </si>
  <si>
    <t xml:space="preserve">Wong, Pui-fung Gary  </t>
  </si>
  <si>
    <t>1273</t>
  </si>
  <si>
    <t xml:space="preserve">Wong, Rachel  </t>
  </si>
  <si>
    <t>266, 6035</t>
  </si>
  <si>
    <t xml:space="preserve">Wong, Rechel  </t>
  </si>
  <si>
    <t>6036</t>
  </si>
  <si>
    <t xml:space="preserve">Wong, Sam  </t>
  </si>
  <si>
    <t>366</t>
  </si>
  <si>
    <t xml:space="preserve">Wong, Sau Ching  </t>
  </si>
  <si>
    <t>9480</t>
  </si>
  <si>
    <t xml:space="preserve">Wong, Steven  </t>
  </si>
  <si>
    <t>3779</t>
  </si>
  <si>
    <t xml:space="preserve">Wong, Tak Wah  </t>
  </si>
  <si>
    <t xml:space="preserve">Wong, Teddy  </t>
  </si>
  <si>
    <t>3774</t>
  </si>
  <si>
    <t xml:space="preserve">Wong, Ting Hin  </t>
  </si>
  <si>
    <t>830</t>
  </si>
  <si>
    <t xml:space="preserve">Wong, Wah-fung  </t>
  </si>
  <si>
    <t xml:space="preserve">Wong, Wing-man  </t>
  </si>
  <si>
    <t xml:space="preserve">Wong, Yangjun Sam  </t>
  </si>
  <si>
    <t>6117, 8614</t>
  </si>
  <si>
    <t xml:space="preserve">Wong, Zoyce  </t>
  </si>
  <si>
    <t xml:space="preserve">Wong's International Holdings Limited  </t>
  </si>
  <si>
    <t>4234, 9481</t>
  </si>
  <si>
    <t xml:space="preserve">Woo, Mable  </t>
  </si>
  <si>
    <t>6549, 6590</t>
  </si>
  <si>
    <t xml:space="preserve">Wood, Frank  </t>
  </si>
  <si>
    <t>6538, 6541-6542, 9102-9103</t>
  </si>
  <si>
    <t xml:space="preserve">Woods, Jade  </t>
  </si>
  <si>
    <t>640-641</t>
  </si>
  <si>
    <t xml:space="preserve">Working Title &amp; Co. </t>
  </si>
  <si>
    <t>9400</t>
  </si>
  <si>
    <t xml:space="preserve">Workman, Gillian  </t>
  </si>
  <si>
    <t>6868</t>
  </si>
  <si>
    <t xml:space="preserve">World-Link Logistics (Asia) Holding Limited  </t>
  </si>
  <si>
    <t>4235, 9482</t>
  </si>
  <si>
    <t xml:space="preserve">World Super Holdings Limited  </t>
  </si>
  <si>
    <t>4236</t>
  </si>
  <si>
    <t xml:space="preserve">WT Group Holdings Limited  </t>
  </si>
  <si>
    <t>1275-1277, 6869-6871</t>
  </si>
  <si>
    <t xml:space="preserve">Wu, Alfred  </t>
  </si>
  <si>
    <t xml:space="preserve">Wu, Chong Shong Jojo  </t>
  </si>
  <si>
    <t>6889</t>
  </si>
  <si>
    <t xml:space="preserve">Wu, Di  </t>
  </si>
  <si>
    <t>6872</t>
  </si>
  <si>
    <t xml:space="preserve">Wu, Jackie  </t>
  </si>
  <si>
    <t xml:space="preserve">Wu, Jianbin  </t>
  </si>
  <si>
    <t>9485</t>
  </si>
  <si>
    <t xml:space="preserve">Wu, Kaman  </t>
  </si>
  <si>
    <t>4238-4243, 6873-6878, 9486-9488</t>
  </si>
  <si>
    <t xml:space="preserve">Wu, Shang Yung  </t>
  </si>
  <si>
    <t>9489</t>
  </si>
  <si>
    <t xml:space="preserve">Wu, Zhihao  </t>
  </si>
  <si>
    <t>1075, 1262</t>
  </si>
  <si>
    <t xml:space="preserve">Wuling Motors Holdings Limited  </t>
  </si>
  <si>
    <t>6879</t>
  </si>
  <si>
    <t xml:space="preserve">WuXi AppTec Co., Ltd. </t>
  </si>
  <si>
    <t>4244</t>
  </si>
  <si>
    <t xml:space="preserve">WuXi Biologics (Cayman) Inc  </t>
  </si>
  <si>
    <t>4245</t>
  </si>
  <si>
    <t xml:space="preserve">Wuxi Sunlit Science and Technology Company Limited  </t>
  </si>
  <si>
    <t>1278, 6880-6881</t>
  </si>
  <si>
    <t xml:space="preserve">WWPKG Holdings Company Limited  </t>
  </si>
  <si>
    <t>1279, 4246, 9490-9491</t>
  </si>
  <si>
    <t xml:space="preserve">Wynn Macau, Limited  </t>
  </si>
  <si>
    <t>4247, 9492</t>
  </si>
  <si>
    <t xml:space="preserve">Xi, Xi  </t>
  </si>
  <si>
    <t xml:space="preserve">Xiangxing International Holding Limited  </t>
  </si>
  <si>
    <t>4248, 9493</t>
  </si>
  <si>
    <t xml:space="preserve">Xiaomi Corporation  </t>
  </si>
  <si>
    <t>4249</t>
  </si>
  <si>
    <t xml:space="preserve">Xingfa Aluminium Holdings Limited  </t>
  </si>
  <si>
    <t>1280</t>
  </si>
  <si>
    <t xml:space="preserve">Xingye Alloy Materials Group Limited  </t>
  </si>
  <si>
    <t>4250, 9494</t>
  </si>
  <si>
    <t xml:space="preserve">Xingye Wulian Service Group Co. Ltd. </t>
  </si>
  <si>
    <t>4251</t>
  </si>
  <si>
    <t xml:space="preserve">Xinhua News Media Holdings Limited  </t>
  </si>
  <si>
    <t>1281, 9495</t>
  </si>
  <si>
    <t xml:space="preserve">Xinming China Holdings Limited  </t>
  </si>
  <si>
    <t>1282, 6883</t>
  </si>
  <si>
    <t xml:space="preserve">Xinyang Maojian Group Limited  </t>
  </si>
  <si>
    <t>1283, 4252</t>
  </si>
  <si>
    <t xml:space="preserve">Xinyuan Property Management Service (Cayman) Ltd  </t>
  </si>
  <si>
    <t>1284, 4253</t>
  </si>
  <si>
    <t xml:space="preserve">Xiwang Property Holdings Company Limited  </t>
  </si>
  <si>
    <t>6884</t>
  </si>
  <si>
    <t xml:space="preserve">Xu, Chao  </t>
  </si>
  <si>
    <t xml:space="preserve">Xu, Donghai  </t>
  </si>
  <si>
    <t xml:space="preserve">Xu, Xinguang  </t>
  </si>
  <si>
    <t>2888</t>
  </si>
  <si>
    <t xml:space="preserve">Xue, Qunying  </t>
  </si>
  <si>
    <t>6020</t>
  </si>
  <si>
    <t xml:space="preserve">Xuemo  </t>
  </si>
  <si>
    <t xml:space="preserve">Y.T. Realty Group Limited  </t>
  </si>
  <si>
    <t>4254, 9496</t>
  </si>
  <si>
    <t xml:space="preserve">Yadong Group Holdings Limited  </t>
  </si>
  <si>
    <t>1286, 4255</t>
  </si>
  <si>
    <t xml:space="preserve">Yan, Pui Chi  </t>
  </si>
  <si>
    <t xml:space="preserve">Yan, Ting  </t>
  </si>
  <si>
    <t xml:space="preserve">Yanchang Petroleum International Limited  </t>
  </si>
  <si>
    <t>1287, 4257, 9497</t>
  </si>
  <si>
    <t xml:space="preserve">Yancoal Australia Ltd  </t>
  </si>
  <si>
    <t>4258, 9498</t>
  </si>
  <si>
    <t xml:space="preserve">Yang, Dominica  </t>
  </si>
  <si>
    <t>1288</t>
  </si>
  <si>
    <t xml:space="preserve">Yang, Rui  </t>
  </si>
  <si>
    <t>9499</t>
  </si>
  <si>
    <t xml:space="preserve">Yangjun  </t>
  </si>
  <si>
    <t>364-366, 3249-3250</t>
  </si>
  <si>
    <t xml:space="preserve">Yangtze Optical Fibre and Cable Joint Stock Limited Company  </t>
  </si>
  <si>
    <t>1289, 4259, 9500</t>
  </si>
  <si>
    <t xml:space="preserve">Yantai North Andre Juice Company Limited  </t>
  </si>
  <si>
    <t>4260</t>
  </si>
  <si>
    <t xml:space="preserve">Yao, Annabelle  </t>
  </si>
  <si>
    <t>1290</t>
  </si>
  <si>
    <t xml:space="preserve">Yap, Desmond  </t>
  </si>
  <si>
    <t xml:space="preserve">Ye Xing Group Holdings Limited  </t>
  </si>
  <si>
    <t>1291, 4261</t>
  </si>
  <si>
    <t xml:space="preserve">Yeah Yeah Group Holdings Limited  </t>
  </si>
  <si>
    <t>9501</t>
  </si>
  <si>
    <t xml:space="preserve">Yee, Michelle  </t>
  </si>
  <si>
    <t>70, 1104-1105, 1107, 1110, 1113, 2808, 2818, 2825, 2828, 2855-2856, 3219, 3535, 3975, 5888, 6105, 6805, 6809, 8375, 8377, 8405, 8601</t>
  </si>
  <si>
    <t xml:space="preserve">Yee, Shin Jiun  </t>
  </si>
  <si>
    <t>298, 525, 572, 3161, 3163-3164, 3461-3464, 3468-3470, 3500, 4056-4057, 6061, 6232-6233, 6235, 6252, 6734, 8549, 8789-8790, 8792, 8847, 9339</t>
  </si>
  <si>
    <t xml:space="preserve">Yestar Healthcare Holdings Company Limited  </t>
  </si>
  <si>
    <t>4262, 9502</t>
  </si>
  <si>
    <t xml:space="preserve">Yeung, C. M. </t>
  </si>
  <si>
    <t>3580, 6364, 6366, 8945</t>
  </si>
  <si>
    <t xml:space="preserve">Yeung, Ching Shan  </t>
  </si>
  <si>
    <t>820, 831</t>
  </si>
  <si>
    <t xml:space="preserve">Yeung, Jerry  </t>
  </si>
  <si>
    <t xml:space="preserve">Yeung, K. H. </t>
  </si>
  <si>
    <t>645, 3581, 6363, 6367, 8949</t>
  </si>
  <si>
    <t xml:space="preserve">Yeung, Victor  </t>
  </si>
  <si>
    <t xml:space="preserve">Yeung, W. Y. </t>
  </si>
  <si>
    <t xml:space="preserve">Yi, Helon  </t>
  </si>
  <si>
    <t>103, 438, 671, 706, 6028</t>
  </si>
  <si>
    <t xml:space="preserve">Yidu Tech Inc. </t>
  </si>
  <si>
    <t>1293, 6885</t>
  </si>
  <si>
    <t xml:space="preserve">Ying Hai Group Holdings Company Limited  </t>
  </si>
  <si>
    <t>1294, 4263-4265, 6886</t>
  </si>
  <si>
    <t xml:space="preserve">Ying Kee Tea House Group Limited  </t>
  </si>
  <si>
    <t>1295, 4266, 6887, 9503</t>
  </si>
  <si>
    <t xml:space="preserve">Yip, Bobby  </t>
  </si>
  <si>
    <t xml:space="preserve">Yip, Marco  </t>
  </si>
  <si>
    <t>2907-2908, 4126</t>
  </si>
  <si>
    <t xml:space="preserve">Yirui  </t>
  </si>
  <si>
    <t>4268</t>
  </si>
  <si>
    <t xml:space="preserve">Yoho Group Holdings Limited  </t>
  </si>
  <si>
    <t>6888</t>
  </si>
  <si>
    <t xml:space="preserve">Yong, Fyiona  </t>
  </si>
  <si>
    <t>9504</t>
  </si>
  <si>
    <t xml:space="preserve">Yonghe Medical Group Co., Ltd. </t>
  </si>
  <si>
    <t>4269</t>
  </si>
  <si>
    <t xml:space="preserve">Yoshihiro, Ishikawa  </t>
  </si>
  <si>
    <t xml:space="preserve">Youde, Pamela  </t>
  </si>
  <si>
    <t xml:space="preserve">Younan, Suzanne  </t>
  </si>
  <si>
    <t xml:space="preserve">Young, James John  </t>
  </si>
  <si>
    <t xml:space="preserve">YTO Express (International) Holdings Limited  </t>
  </si>
  <si>
    <t>4276</t>
  </si>
  <si>
    <t xml:space="preserve">Yu, Charlie  </t>
  </si>
  <si>
    <t>282-284</t>
  </si>
  <si>
    <t xml:space="preserve">Yu, Leqi  </t>
  </si>
  <si>
    <t>6890</t>
  </si>
  <si>
    <t xml:space="preserve">Yu, Ronald  </t>
  </si>
  <si>
    <t>4277</t>
  </si>
  <si>
    <t xml:space="preserve">Yu, T. </t>
  </si>
  <si>
    <t>6662</t>
  </si>
  <si>
    <t xml:space="preserve">Yu, Wing Yan Alice  </t>
  </si>
  <si>
    <t xml:space="preserve">Yuan Heng Gas Holdings Limited  </t>
  </si>
  <si>
    <t>1296</t>
  </si>
  <si>
    <t xml:space="preserve">Yuan, Jianing  </t>
  </si>
  <si>
    <t>4091, 6187</t>
  </si>
  <si>
    <t xml:space="preserve">YuanShengTai Dairy Farm Limited  </t>
  </si>
  <si>
    <t>4278</t>
  </si>
  <si>
    <t xml:space="preserve">Yue, Annabel  </t>
  </si>
  <si>
    <t>6891</t>
  </si>
  <si>
    <t xml:space="preserve">Yue Kan Holdings Limited  </t>
  </si>
  <si>
    <t>4279</t>
  </si>
  <si>
    <t xml:space="preserve">Yuen, Cheuk Yu  </t>
  </si>
  <si>
    <t>6146</t>
  </si>
  <si>
    <t xml:space="preserve">Yuen, Chi Wai  </t>
  </si>
  <si>
    <t>6154</t>
  </si>
  <si>
    <t xml:space="preserve">Yuen, Kelvin  </t>
  </si>
  <si>
    <t>1297, 4280</t>
  </si>
  <si>
    <t xml:space="preserve">Yuen, M. L. </t>
  </si>
  <si>
    <t>3781</t>
  </si>
  <si>
    <t xml:space="preserve">Yuexiu Property Company Limited  </t>
  </si>
  <si>
    <t>1299, 4281</t>
  </si>
  <si>
    <t xml:space="preserve">Yuexiu Real Estate Investment Trust  </t>
  </si>
  <si>
    <t>4282</t>
  </si>
  <si>
    <t xml:space="preserve">Yuexiu Services Group Limited  </t>
  </si>
  <si>
    <t>4283, 9506</t>
  </si>
  <si>
    <t xml:space="preserve">Yuexiu Transport Infrastructure Limited  </t>
  </si>
  <si>
    <t>1300, 4284</t>
  </si>
  <si>
    <t xml:space="preserve">Yuk Wing Group Holdings Limited  </t>
  </si>
  <si>
    <t>1301</t>
  </si>
  <si>
    <t xml:space="preserve">Yun Lee Marine Group Holdings Limited  </t>
  </si>
  <si>
    <t>1302, 9507</t>
  </si>
  <si>
    <t xml:space="preserve">Yung, Tim  </t>
  </si>
  <si>
    <t>1303</t>
  </si>
  <si>
    <t xml:space="preserve">Yung, Wing  </t>
  </si>
  <si>
    <t>4285</t>
  </si>
  <si>
    <t xml:space="preserve">Yunhong Guixin Group Holdings Limited  </t>
  </si>
  <si>
    <t>1304, 4286-4287, 9508</t>
  </si>
  <si>
    <t xml:space="preserve">Yunnan Energy International Co. Limited  </t>
  </si>
  <si>
    <t>1305, 6892</t>
  </si>
  <si>
    <t xml:space="preserve">ZACD Group Ltd  </t>
  </si>
  <si>
    <t>6893</t>
  </si>
  <si>
    <t xml:space="preserve">Zall Smart Commerce Group Limited  </t>
  </si>
  <si>
    <t>4288</t>
  </si>
  <si>
    <t xml:space="preserve">Zengame Technology Holding Limited  </t>
  </si>
  <si>
    <t>4289, 9509</t>
  </si>
  <si>
    <t xml:space="preserve">Zensun Enterprises Limited  </t>
  </si>
  <si>
    <t>4290</t>
  </si>
  <si>
    <t xml:space="preserve">Zhang, Adrian  </t>
  </si>
  <si>
    <t>4291</t>
  </si>
  <si>
    <t xml:space="preserve">Zhang, April  </t>
  </si>
  <si>
    <t>338, 8584</t>
  </si>
  <si>
    <t xml:space="preserve">Zhang, Ruyi  </t>
  </si>
  <si>
    <t>9510</t>
  </si>
  <si>
    <t xml:space="preserve">Zhang, Yingjin  </t>
  </si>
  <si>
    <t xml:space="preserve">Zhao, Amy  </t>
  </si>
  <si>
    <t>4292</t>
  </si>
  <si>
    <t xml:space="preserve">Zhejiang Chang'an Renheng Technology Co., Ltd. </t>
  </si>
  <si>
    <t>1306, 6895-6898</t>
  </si>
  <si>
    <t xml:space="preserve">Zhejiang Leapmotor Technology Co., Ltd. </t>
  </si>
  <si>
    <t>9511</t>
  </si>
  <si>
    <t xml:space="preserve">Zhejiang RuiYuan Intelligent Control Technology Company Limited  </t>
  </si>
  <si>
    <t>1307, 6899</t>
  </si>
  <si>
    <t xml:space="preserve">Zhejiang Tengy Environmental Technology Co., Limited  </t>
  </si>
  <si>
    <t>1308, 4293</t>
  </si>
  <si>
    <t xml:space="preserve">Zhejiang Yongan Rongtong Holdings Co., Ltd. </t>
  </si>
  <si>
    <t>1309-1310, 6900-6903</t>
  </si>
  <si>
    <t xml:space="preserve">Zheng, B. T. </t>
  </si>
  <si>
    <t xml:space="preserve">Zheng, Da  </t>
  </si>
  <si>
    <t xml:space="preserve">Zheng Li Holdings Limited  </t>
  </si>
  <si>
    <t>1311</t>
  </si>
  <si>
    <t xml:space="preserve">Zhengye International Holdings Company Limited  </t>
  </si>
  <si>
    <t>4294</t>
  </si>
  <si>
    <t xml:space="preserve">Zhi Sheng Group Holdings Limited  </t>
  </si>
  <si>
    <t>1312, 4295-4296</t>
  </si>
  <si>
    <t xml:space="preserve">Zhidao International (Holdings) Limited  </t>
  </si>
  <si>
    <t>1313, 6904</t>
  </si>
  <si>
    <t xml:space="preserve">Zhihu Inc. </t>
  </si>
  <si>
    <t>9512</t>
  </si>
  <si>
    <t xml:space="preserve">Zhong An Group Limited  </t>
  </si>
  <si>
    <t>4297</t>
  </si>
  <si>
    <t xml:space="preserve">Zhong Hua International Holdings Limited  </t>
  </si>
  <si>
    <t>1314, 4298</t>
  </si>
  <si>
    <t xml:space="preserve">ZhongAn Online P &amp; C Insurance Co., Ltd  </t>
  </si>
  <si>
    <t>6905</t>
  </si>
  <si>
    <t xml:space="preserve">Zhongsheng Group Holdings Limited  </t>
  </si>
  <si>
    <t>4299, 9513</t>
  </si>
  <si>
    <t xml:space="preserve">Zhongtian International Limited  </t>
  </si>
  <si>
    <t>1315</t>
  </si>
  <si>
    <t xml:space="preserve">Zhongzheng International Company Limited  </t>
  </si>
  <si>
    <t>1316-1317, 6906</t>
  </si>
  <si>
    <t xml:space="preserve">Zhongzhi Pharmaceutical Holdings Limited  </t>
  </si>
  <si>
    <t>1318, 6907-6908</t>
  </si>
  <si>
    <t xml:space="preserve">Zhou, Mengxuan  </t>
  </si>
  <si>
    <t>8363</t>
  </si>
  <si>
    <t xml:space="preserve">Zhou, Yilun  </t>
  </si>
  <si>
    <t>6909</t>
  </si>
  <si>
    <t xml:space="preserve">Zhuguang Holdings Group Company Limited  </t>
  </si>
  <si>
    <t>1319, 4300</t>
  </si>
  <si>
    <t xml:space="preserve">Zijin Mining Group Company Limited  </t>
  </si>
  <si>
    <t>4301</t>
  </si>
  <si>
    <t xml:space="preserve">ZMFY Automobile Glass Services Limited  </t>
  </si>
  <si>
    <t>1320</t>
  </si>
  <si>
    <t xml:space="preserve">Zychlin, Christa von  </t>
  </si>
  <si>
    <t>4102</t>
  </si>
  <si>
    <t xml:space="preserve">Zylox-Tonbridge Medical Technology Co., Ltd. </t>
  </si>
  <si>
    <t>1321, 4302</t>
  </si>
  <si>
    <t xml:space="preserve">月河  </t>
  </si>
  <si>
    <t>115</t>
  </si>
  <si>
    <t xml:space="preserve">任溶溶  </t>
  </si>
  <si>
    <t xml:space="preserve">余偉權  </t>
  </si>
  <si>
    <t>3851</t>
  </si>
  <si>
    <t xml:space="preserve">柯詠敏  </t>
  </si>
  <si>
    <t xml:space="preserve">洪恩研發中心  </t>
  </si>
  <si>
    <t>9280-9299</t>
  </si>
  <si>
    <t xml:space="preserve">夏簷  </t>
  </si>
  <si>
    <t xml:space="preserve">徐鳳石  </t>
  </si>
  <si>
    <t xml:space="preserve">張昊  </t>
  </si>
  <si>
    <t>3331</t>
  </si>
  <si>
    <t xml:space="preserve">善慈法師  </t>
  </si>
  <si>
    <t>6331</t>
  </si>
  <si>
    <t xml:space="preserve">惲鐵樵  </t>
  </si>
  <si>
    <t xml:space="preserve">琚偉  </t>
  </si>
  <si>
    <t>6566</t>
  </si>
  <si>
    <t xml:space="preserve">靖恩  </t>
  </si>
  <si>
    <t>6051</t>
  </si>
  <si>
    <t xml:space="preserve">潘慶舲  </t>
  </si>
  <si>
    <t xml:space="preserve">關傑才  </t>
  </si>
  <si>
    <t>3629</t>
  </si>
  <si>
    <t xml:space="preserve">ヅョシュア張  </t>
  </si>
  <si>
    <t>6910</t>
  </si>
  <si>
    <t xml:space="preserve">デルフィーン陳  </t>
  </si>
  <si>
    <t/>
  </si>
  <si>
    <r>
      <rPr>
        <b/>
        <u/>
        <sz val="12"/>
        <color indexed="8"/>
        <rFont val="細明體"/>
        <family val="3"/>
        <charset val="136"/>
      </rPr>
      <t>作者索引</t>
    </r>
    <r>
      <rPr>
        <b/>
        <u/>
        <sz val="12"/>
        <color indexed="8"/>
        <rFont val="Times New Roman"/>
        <family val="1"/>
      </rPr>
      <t>, 2022</t>
    </r>
    <phoneticPr fontId="1" type="noConversion"/>
  </si>
  <si>
    <t>一畫</t>
    <phoneticPr fontId="1" type="noConversion"/>
  </si>
  <si>
    <t xml:space="preserve">一丁文化工作室  </t>
    <phoneticPr fontId="1" type="noConversion"/>
  </si>
  <si>
    <t>5800</t>
    <phoneticPr fontId="1" type="noConversion"/>
  </si>
  <si>
    <t xml:space="preserve">一本‧小雪  </t>
    <phoneticPr fontId="1" type="noConversion"/>
  </si>
  <si>
    <t>4727</t>
    <phoneticPr fontId="1" type="noConversion"/>
  </si>
  <si>
    <t xml:space="preserve">一休  </t>
    <phoneticPr fontId="1" type="noConversion"/>
  </si>
  <si>
    <t>9713</t>
    <phoneticPr fontId="1" type="noConversion"/>
  </si>
  <si>
    <t xml:space="preserve">一盏夜燈  </t>
    <phoneticPr fontId="1" type="noConversion"/>
  </si>
  <si>
    <t>4932-4933</t>
    <phoneticPr fontId="1" type="noConversion"/>
  </si>
  <si>
    <t xml:space="preserve">一磊  </t>
    <phoneticPr fontId="1" type="noConversion"/>
  </si>
  <si>
    <t>5136</t>
    <phoneticPr fontId="1" type="noConversion"/>
  </si>
  <si>
    <t xml:space="preserve">一樹  </t>
    <phoneticPr fontId="1" type="noConversion"/>
  </si>
  <si>
    <t>2237, 5129, 5766, 7636, 8272-8273</t>
    <phoneticPr fontId="1" type="noConversion"/>
  </si>
  <si>
    <t xml:space="preserve">一諾  </t>
    <phoneticPr fontId="1" type="noConversion"/>
  </si>
  <si>
    <t>2449</t>
    <phoneticPr fontId="1" type="noConversion"/>
  </si>
  <si>
    <t>二畫</t>
    <phoneticPr fontId="1" type="noConversion"/>
  </si>
  <si>
    <t xml:space="preserve">丁丁媽咪  </t>
    <phoneticPr fontId="1" type="noConversion"/>
  </si>
  <si>
    <t>1843, 2671</t>
    <phoneticPr fontId="1" type="noConversion"/>
  </si>
  <si>
    <t xml:space="preserve">丁安龍  </t>
    <phoneticPr fontId="1" type="noConversion"/>
  </si>
  <si>
    <t>1783</t>
    <phoneticPr fontId="1" type="noConversion"/>
  </si>
  <si>
    <t xml:space="preserve">丁建偉  </t>
    <phoneticPr fontId="1" type="noConversion"/>
  </si>
  <si>
    <t>2406</t>
    <phoneticPr fontId="1" type="noConversion"/>
  </si>
  <si>
    <t xml:space="preserve">丁思深  </t>
    <phoneticPr fontId="1" type="noConversion"/>
  </si>
  <si>
    <t>5637</t>
    <phoneticPr fontId="1" type="noConversion"/>
  </si>
  <si>
    <t xml:space="preserve">丁家欣  </t>
    <phoneticPr fontId="1" type="noConversion"/>
  </si>
  <si>
    <t>8339</t>
    <phoneticPr fontId="1" type="noConversion"/>
  </si>
  <si>
    <t xml:space="preserve">丁偉良  </t>
    <phoneticPr fontId="1" type="noConversion"/>
  </si>
  <si>
    <t>9882-9883</t>
    <phoneticPr fontId="1" type="noConversion"/>
  </si>
  <si>
    <t xml:space="preserve">丁新豹  </t>
    <phoneticPr fontId="1" type="noConversion"/>
  </si>
  <si>
    <t>4697</t>
    <phoneticPr fontId="1" type="noConversion"/>
  </si>
  <si>
    <t xml:space="preserve">丁麗芬  </t>
    <phoneticPr fontId="1" type="noConversion"/>
  </si>
  <si>
    <t>2628</t>
    <phoneticPr fontId="1" type="noConversion"/>
  </si>
  <si>
    <t xml:space="preserve">七仙羽  </t>
    <phoneticPr fontId="1" type="noConversion"/>
  </si>
  <si>
    <t>1366</t>
    <phoneticPr fontId="1" type="noConversion"/>
  </si>
  <si>
    <t xml:space="preserve">七田厚  </t>
    <phoneticPr fontId="1" type="noConversion"/>
  </si>
  <si>
    <t>5791</t>
    <phoneticPr fontId="1" type="noConversion"/>
  </si>
  <si>
    <t xml:space="preserve">乃草兒  </t>
    <phoneticPr fontId="1" type="noConversion"/>
  </si>
  <si>
    <t>1876</t>
    <phoneticPr fontId="1" type="noConversion"/>
  </si>
  <si>
    <t xml:space="preserve">九兒  </t>
    <phoneticPr fontId="1" type="noConversion"/>
  </si>
  <si>
    <t>6993</t>
    <phoneticPr fontId="1" type="noConversion"/>
  </si>
  <si>
    <t xml:space="preserve">九興控股有限公司  </t>
    <phoneticPr fontId="1" type="noConversion"/>
  </si>
  <si>
    <t>4328, 9564</t>
    <phoneticPr fontId="1" type="noConversion"/>
  </si>
  <si>
    <t xml:space="preserve">九龍倉集團有限公司  </t>
    <phoneticPr fontId="1" type="noConversion"/>
  </si>
  <si>
    <t>4329</t>
    <phoneticPr fontId="1" type="noConversion"/>
  </si>
  <si>
    <t xml:space="preserve">九龍倉置業地產投資有限公司  </t>
    <phoneticPr fontId="1" type="noConversion"/>
  </si>
  <si>
    <t>4330</t>
    <phoneticPr fontId="1" type="noConversion"/>
  </si>
  <si>
    <t xml:space="preserve">九龍樂善堂  </t>
    <phoneticPr fontId="1" type="noConversion"/>
  </si>
  <si>
    <t>9565</t>
    <phoneticPr fontId="1" type="noConversion"/>
  </si>
  <si>
    <t xml:space="preserve">二三  </t>
    <phoneticPr fontId="1" type="noConversion"/>
  </si>
  <si>
    <t>1381, 4359, 9580</t>
    <phoneticPr fontId="1" type="noConversion"/>
  </si>
  <si>
    <t xml:space="preserve">人民日報理論部  </t>
    <phoneticPr fontId="1" type="noConversion"/>
  </si>
  <si>
    <t>4606</t>
    <phoneticPr fontId="1" type="noConversion"/>
  </si>
  <si>
    <t xml:space="preserve">八手三郎  </t>
    <phoneticPr fontId="1" type="noConversion"/>
  </si>
  <si>
    <t>8274</t>
    <phoneticPr fontId="1" type="noConversion"/>
  </si>
  <si>
    <t xml:space="preserve">刁佬  </t>
    <phoneticPr fontId="1" type="noConversion"/>
  </si>
  <si>
    <t>6952</t>
    <phoneticPr fontId="1" type="noConversion"/>
  </si>
  <si>
    <t xml:space="preserve">十方妙音  </t>
    <phoneticPr fontId="1" type="noConversion"/>
  </si>
  <si>
    <t>1711</t>
    <phoneticPr fontId="1" type="noConversion"/>
  </si>
  <si>
    <t xml:space="preserve">十萬昆侖  </t>
    <phoneticPr fontId="1" type="noConversion"/>
  </si>
  <si>
    <t>5714-5715</t>
    <phoneticPr fontId="1" type="noConversion"/>
  </si>
  <si>
    <t xml:space="preserve">卜慧紅  </t>
    <phoneticPr fontId="1" type="noConversion"/>
  </si>
  <si>
    <t>10623</t>
    <phoneticPr fontId="1" type="noConversion"/>
  </si>
  <si>
    <t xml:space="preserve">又一層  </t>
    <phoneticPr fontId="1" type="noConversion"/>
  </si>
  <si>
    <t>10966</t>
    <phoneticPr fontId="1" type="noConversion"/>
  </si>
  <si>
    <t xml:space="preserve">又曦  </t>
    <phoneticPr fontId="1" type="noConversion"/>
  </si>
  <si>
    <t>5088, 7223</t>
    <phoneticPr fontId="1" type="noConversion"/>
  </si>
  <si>
    <t>三畫</t>
    <phoneticPr fontId="1" type="noConversion"/>
  </si>
  <si>
    <t xml:space="preserve">三川  </t>
    <phoneticPr fontId="1" type="noConversion"/>
  </si>
  <si>
    <t>7197</t>
    <phoneticPr fontId="1" type="noConversion"/>
  </si>
  <si>
    <t xml:space="preserve">三支鉛筆讀寫研究中心  </t>
    <phoneticPr fontId="1" type="noConversion"/>
  </si>
  <si>
    <t>4713, 9896, 10758</t>
    <phoneticPr fontId="1" type="noConversion"/>
  </si>
  <si>
    <t xml:space="preserve">三日晴天  </t>
    <phoneticPr fontId="1" type="noConversion"/>
  </si>
  <si>
    <t>7387</t>
    <phoneticPr fontId="1" type="noConversion"/>
  </si>
  <si>
    <t xml:space="preserve">三火  </t>
    <phoneticPr fontId="1" type="noConversion"/>
  </si>
  <si>
    <t>2459</t>
    <phoneticPr fontId="1" type="noConversion"/>
  </si>
  <si>
    <t xml:space="preserve">三芳悌吉  </t>
    <phoneticPr fontId="1" type="noConversion"/>
  </si>
  <si>
    <t>4340</t>
    <phoneticPr fontId="1" type="noConversion"/>
  </si>
  <si>
    <t xml:space="preserve">三家姐  </t>
    <phoneticPr fontId="1" type="noConversion"/>
  </si>
  <si>
    <t>8264</t>
    <phoneticPr fontId="1" type="noConversion"/>
  </si>
  <si>
    <t xml:space="preserve">三浦建太郎  </t>
    <phoneticPr fontId="1" type="noConversion"/>
  </si>
  <si>
    <t>5109</t>
    <phoneticPr fontId="1" type="noConversion"/>
  </si>
  <si>
    <t xml:space="preserve">三聯幫牟中三  </t>
    <phoneticPr fontId="1" type="noConversion"/>
  </si>
  <si>
    <t>2175, 7804</t>
    <phoneticPr fontId="1" type="noConversion"/>
  </si>
  <si>
    <t xml:space="preserve">上車樓  </t>
    <phoneticPr fontId="1" type="noConversion"/>
  </si>
  <si>
    <t xml:space="preserve">上尚印象  </t>
    <phoneticPr fontId="1" type="noConversion"/>
  </si>
  <si>
    <t>2435-2438</t>
    <phoneticPr fontId="1" type="noConversion"/>
  </si>
  <si>
    <t xml:space="preserve">上海星相研究社  </t>
    <phoneticPr fontId="1" type="noConversion"/>
  </si>
  <si>
    <t>2684</t>
    <phoneticPr fontId="1" type="noConversion"/>
  </si>
  <si>
    <t xml:space="preserve">上海復星醫藥(集團)股份有限公司  </t>
    <phoneticPr fontId="1" type="noConversion"/>
  </si>
  <si>
    <t>4366-4367</t>
    <phoneticPr fontId="1" type="noConversion"/>
  </si>
  <si>
    <t xml:space="preserve">上海微創醫療機器人(集團)股份有限公司  </t>
    <phoneticPr fontId="1" type="noConversion"/>
  </si>
  <si>
    <t>6959</t>
    <phoneticPr fontId="1" type="noConversion"/>
  </si>
  <si>
    <t xml:space="preserve">上海實業城市開發集團有限公司  </t>
    <phoneticPr fontId="1" type="noConversion"/>
  </si>
  <si>
    <t>4368</t>
    <phoneticPr fontId="1" type="noConversion"/>
  </si>
  <si>
    <t xml:space="preserve">上海實業控股有限公司  </t>
    <phoneticPr fontId="1" type="noConversion"/>
  </si>
  <si>
    <t>4369, 9581</t>
    <phoneticPr fontId="1" type="noConversion"/>
  </si>
  <si>
    <t xml:space="preserve">上彊村民  </t>
    <phoneticPr fontId="1" type="noConversion"/>
  </si>
  <si>
    <t>1776</t>
    <phoneticPr fontId="1" type="noConversion"/>
  </si>
  <si>
    <t xml:space="preserve">丫暖  </t>
    <phoneticPr fontId="1" type="noConversion"/>
  </si>
  <si>
    <t>4427, 4622</t>
    <phoneticPr fontId="1" type="noConversion"/>
  </si>
  <si>
    <t xml:space="preserve">凡石士  </t>
    <phoneticPr fontId="1" type="noConversion"/>
  </si>
  <si>
    <t>10592</t>
    <phoneticPr fontId="1" type="noConversion"/>
  </si>
  <si>
    <t xml:space="preserve">久保  </t>
    <phoneticPr fontId="1" type="noConversion"/>
  </si>
  <si>
    <t>4631-4632</t>
    <phoneticPr fontId="1" type="noConversion"/>
  </si>
  <si>
    <t xml:space="preserve">久織知槙  </t>
    <phoneticPr fontId="1" type="noConversion"/>
  </si>
  <si>
    <t>5449-5450</t>
    <phoneticPr fontId="1" type="noConversion"/>
  </si>
  <si>
    <t xml:space="preserve">么桂楓  </t>
    <phoneticPr fontId="1" type="noConversion"/>
  </si>
  <si>
    <t>5288</t>
    <phoneticPr fontId="1" type="noConversion"/>
  </si>
  <si>
    <t xml:space="preserve">也斯  </t>
    <phoneticPr fontId="1" type="noConversion"/>
  </si>
  <si>
    <t>6961</t>
    <phoneticPr fontId="1" type="noConversion"/>
  </si>
  <si>
    <t xml:space="preserve">于日錦  </t>
    <phoneticPr fontId="1" type="noConversion"/>
  </si>
  <si>
    <t>2663, 11087</t>
    <phoneticPr fontId="1" type="noConversion"/>
  </si>
  <si>
    <t xml:space="preserve">于存亮  </t>
    <phoneticPr fontId="1" type="noConversion"/>
  </si>
  <si>
    <t>2026</t>
    <phoneticPr fontId="1" type="noConversion"/>
  </si>
  <si>
    <t xml:space="preserve">于波  </t>
    <phoneticPr fontId="1" type="noConversion"/>
  </si>
  <si>
    <t>8240</t>
    <phoneticPr fontId="1" type="noConversion"/>
  </si>
  <si>
    <t xml:space="preserve">于洪梅  </t>
    <phoneticPr fontId="1" type="noConversion"/>
  </si>
  <si>
    <t>9577</t>
    <phoneticPr fontId="1" type="noConversion"/>
  </si>
  <si>
    <t xml:space="preserve">于海疆  </t>
    <phoneticPr fontId="1" type="noConversion"/>
  </si>
  <si>
    <t>9767</t>
    <phoneticPr fontId="1" type="noConversion"/>
  </si>
  <si>
    <t xml:space="preserve">于晨曦  </t>
    <phoneticPr fontId="1" type="noConversion"/>
  </si>
  <si>
    <t>7259</t>
    <phoneticPr fontId="1" type="noConversion"/>
  </si>
  <si>
    <t xml:space="preserve">于凱  </t>
    <phoneticPr fontId="1" type="noConversion"/>
  </si>
  <si>
    <t>1766</t>
    <phoneticPr fontId="1" type="noConversion"/>
  </si>
  <si>
    <t xml:space="preserve">于勝  </t>
    <phoneticPr fontId="1" type="noConversion"/>
  </si>
  <si>
    <t>2752</t>
    <phoneticPr fontId="1" type="noConversion"/>
  </si>
  <si>
    <t xml:space="preserve">于楷  </t>
    <phoneticPr fontId="1" type="noConversion"/>
  </si>
  <si>
    <t>4748-4751</t>
    <phoneticPr fontId="1" type="noConversion"/>
  </si>
  <si>
    <t xml:space="preserve">于瀟湉  </t>
    <phoneticPr fontId="1" type="noConversion"/>
  </si>
  <si>
    <t>5224</t>
    <phoneticPr fontId="1" type="noConversion"/>
  </si>
  <si>
    <t xml:space="preserve">千夫  </t>
    <phoneticPr fontId="1" type="noConversion"/>
  </si>
  <si>
    <t>1759</t>
    <phoneticPr fontId="1" type="noConversion"/>
  </si>
  <si>
    <t xml:space="preserve">千坂  </t>
    <phoneticPr fontId="1" type="noConversion"/>
  </si>
  <si>
    <t>10894</t>
    <phoneticPr fontId="1" type="noConversion"/>
  </si>
  <si>
    <t xml:space="preserve">土谷愛  </t>
    <phoneticPr fontId="1" type="noConversion"/>
  </si>
  <si>
    <t>7219</t>
    <phoneticPr fontId="1" type="noConversion"/>
  </si>
  <si>
    <t xml:space="preserve">大Y  </t>
    <phoneticPr fontId="1" type="noConversion"/>
  </si>
  <si>
    <t>7693</t>
    <phoneticPr fontId="1" type="noConversion"/>
  </si>
  <si>
    <t xml:space="preserve">大川繁子  </t>
    <phoneticPr fontId="1" type="noConversion"/>
  </si>
  <si>
    <t>4852</t>
    <phoneticPr fontId="1" type="noConversion"/>
  </si>
  <si>
    <t xml:space="preserve">大矢巫嘉芬  </t>
    <phoneticPr fontId="1" type="noConversion"/>
  </si>
  <si>
    <t>1418</t>
    <phoneticPr fontId="1" type="noConversion"/>
  </si>
  <si>
    <t xml:space="preserve">大安法師  </t>
    <phoneticPr fontId="1" type="noConversion"/>
  </si>
  <si>
    <t>4706, 10114, 10513-10514</t>
    <phoneticPr fontId="1" type="noConversion"/>
  </si>
  <si>
    <t xml:space="preserve">大話國  </t>
    <phoneticPr fontId="1" type="noConversion"/>
  </si>
  <si>
    <t>6995</t>
    <phoneticPr fontId="1" type="noConversion"/>
  </si>
  <si>
    <t xml:space="preserve">大迧  </t>
    <phoneticPr fontId="1" type="noConversion"/>
  </si>
  <si>
    <t>7604</t>
    <phoneticPr fontId="1" type="noConversion"/>
  </si>
  <si>
    <t xml:space="preserve">大﨑悌造  </t>
    <phoneticPr fontId="1" type="noConversion"/>
  </si>
  <si>
    <t>10090, 10590</t>
    <phoneticPr fontId="1" type="noConversion"/>
  </si>
  <si>
    <t xml:space="preserve">子君  </t>
    <phoneticPr fontId="1" type="noConversion"/>
  </si>
  <si>
    <t>5709, 10306-10308</t>
    <phoneticPr fontId="1" type="noConversion"/>
  </si>
  <si>
    <t xml:space="preserve">子非魚  </t>
    <phoneticPr fontId="1" type="noConversion"/>
  </si>
  <si>
    <t>10151</t>
    <phoneticPr fontId="1" type="noConversion"/>
  </si>
  <si>
    <t xml:space="preserve">子程  </t>
    <phoneticPr fontId="1" type="noConversion"/>
  </si>
  <si>
    <t>4311</t>
    <phoneticPr fontId="1" type="noConversion"/>
  </si>
  <si>
    <t xml:space="preserve">子詡  </t>
    <phoneticPr fontId="1" type="noConversion"/>
  </si>
  <si>
    <t>4656</t>
    <phoneticPr fontId="1" type="noConversion"/>
  </si>
  <si>
    <t xml:space="preserve">小天下  </t>
    <phoneticPr fontId="1" type="noConversion"/>
  </si>
  <si>
    <t>1935-1939, 7496-7505</t>
    <phoneticPr fontId="1" type="noConversion"/>
  </si>
  <si>
    <t xml:space="preserve">小冰  </t>
    <phoneticPr fontId="1" type="noConversion"/>
  </si>
  <si>
    <t>7268-7269, 7546-7547</t>
    <phoneticPr fontId="1" type="noConversion"/>
  </si>
  <si>
    <t xml:space="preserve">小池一夫  </t>
    <phoneticPr fontId="1" type="noConversion"/>
  </si>
  <si>
    <t>5212-5218</t>
    <phoneticPr fontId="1" type="noConversion"/>
  </si>
  <si>
    <t xml:space="preserve">小米  </t>
    <phoneticPr fontId="1" type="noConversion"/>
  </si>
  <si>
    <t>4844, 10745</t>
    <phoneticPr fontId="1" type="noConversion"/>
  </si>
  <si>
    <t xml:space="preserve">小米集團  </t>
    <phoneticPr fontId="1" type="noConversion"/>
  </si>
  <si>
    <t>4395</t>
    <phoneticPr fontId="1" type="noConversion"/>
  </si>
  <si>
    <t xml:space="preserve">小尾  </t>
    <phoneticPr fontId="1" type="noConversion"/>
  </si>
  <si>
    <t>1855</t>
    <phoneticPr fontId="1" type="noConversion"/>
  </si>
  <si>
    <t xml:space="preserve">小欣  </t>
    <phoneticPr fontId="1" type="noConversion"/>
  </si>
  <si>
    <t>9788</t>
    <phoneticPr fontId="1" type="noConversion"/>
  </si>
  <si>
    <t xml:space="preserve">小花  </t>
    <phoneticPr fontId="1" type="noConversion"/>
  </si>
  <si>
    <t>8079, 10678-10679</t>
    <phoneticPr fontId="1" type="noConversion"/>
  </si>
  <si>
    <t xml:space="preserve">小信  </t>
    <phoneticPr fontId="1" type="noConversion"/>
  </si>
  <si>
    <t>10804</t>
    <phoneticPr fontId="1" type="noConversion"/>
  </si>
  <si>
    <t xml:space="preserve">小毒  </t>
    <phoneticPr fontId="1" type="noConversion"/>
  </si>
  <si>
    <t>8219</t>
    <phoneticPr fontId="1" type="noConversion"/>
  </si>
  <si>
    <t xml:space="preserve">小美  </t>
    <phoneticPr fontId="1" type="noConversion"/>
  </si>
  <si>
    <t>8153</t>
    <phoneticPr fontId="1" type="noConversion"/>
  </si>
  <si>
    <t xml:space="preserve">小倉廣  </t>
    <phoneticPr fontId="1" type="noConversion"/>
  </si>
  <si>
    <t>8030</t>
    <phoneticPr fontId="1" type="noConversion"/>
  </si>
  <si>
    <t xml:space="preserve">小書  </t>
    <phoneticPr fontId="1" type="noConversion"/>
  </si>
  <si>
    <t>7005</t>
    <phoneticPr fontId="1" type="noConversion"/>
  </si>
  <si>
    <t xml:space="preserve">小茵  </t>
    <phoneticPr fontId="1" type="noConversion"/>
  </si>
  <si>
    <t xml:space="preserve">小鳥醫生  </t>
    <phoneticPr fontId="1" type="noConversion"/>
  </si>
  <si>
    <t>10025, 10798, 11104</t>
    <phoneticPr fontId="1" type="noConversion"/>
  </si>
  <si>
    <t xml:space="preserve">小雅  </t>
    <phoneticPr fontId="1" type="noConversion"/>
  </si>
  <si>
    <t>1639, 5726, 9790</t>
    <phoneticPr fontId="1" type="noConversion"/>
  </si>
  <si>
    <t xml:space="preserve">小器的方丈  </t>
    <phoneticPr fontId="1" type="noConversion"/>
  </si>
  <si>
    <t>7337</t>
    <phoneticPr fontId="1" type="noConversion"/>
  </si>
  <si>
    <t xml:space="preserve">小樹苗編輯組  </t>
    <phoneticPr fontId="1" type="noConversion"/>
  </si>
  <si>
    <t>2358</t>
    <phoneticPr fontId="1" type="noConversion"/>
  </si>
  <si>
    <t xml:space="preserve">小蕃茄  </t>
    <phoneticPr fontId="1" type="noConversion"/>
  </si>
  <si>
    <t>10545</t>
    <phoneticPr fontId="1" type="noConversion"/>
  </si>
  <si>
    <t xml:space="preserve">小龍  </t>
    <phoneticPr fontId="1" type="noConversion"/>
  </si>
  <si>
    <t>2417, 2468, 5752</t>
    <phoneticPr fontId="1" type="noConversion"/>
  </si>
  <si>
    <t xml:space="preserve">小薯  </t>
    <phoneticPr fontId="1" type="noConversion"/>
  </si>
  <si>
    <t>8088</t>
    <phoneticPr fontId="1" type="noConversion"/>
  </si>
  <si>
    <t xml:space="preserve">山本美文  </t>
    <phoneticPr fontId="1" type="noConversion"/>
  </si>
  <si>
    <t>2206</t>
    <phoneticPr fontId="1" type="noConversion"/>
  </si>
  <si>
    <t xml:space="preserve">山西芒果星球文化傳播有限公司  </t>
    <phoneticPr fontId="1" type="noConversion"/>
  </si>
  <si>
    <t>11120</t>
    <phoneticPr fontId="1" type="noConversion"/>
  </si>
  <si>
    <t xml:space="preserve">山系之人Hillmanblog  </t>
    <phoneticPr fontId="1" type="noConversion"/>
  </si>
  <si>
    <t>7558, 7575</t>
    <phoneticPr fontId="1" type="noConversion"/>
  </si>
  <si>
    <t xml:space="preserve">山東知青協會  </t>
    <phoneticPr fontId="1" type="noConversion"/>
  </si>
  <si>
    <t>8087</t>
    <phoneticPr fontId="1" type="noConversion"/>
  </si>
  <si>
    <t xml:space="preserve">山東省國際信託股份有限公司  </t>
    <phoneticPr fontId="1" type="noConversion"/>
  </si>
  <si>
    <t>4420, 9648</t>
    <phoneticPr fontId="1" type="noConversion"/>
  </si>
  <si>
    <t xml:space="preserve">山東健源生物科技有限公司商學院  </t>
    <phoneticPr fontId="1" type="noConversion"/>
  </si>
  <si>
    <t>1713</t>
    <phoneticPr fontId="1" type="noConversion"/>
  </si>
  <si>
    <t xml:space="preserve">山陽牧人  </t>
    <phoneticPr fontId="1" type="noConversion"/>
  </si>
  <si>
    <t>7592</t>
    <phoneticPr fontId="1" type="noConversion"/>
  </si>
  <si>
    <t xml:space="preserve">山溪寓客  </t>
    <phoneticPr fontId="1" type="noConversion"/>
  </si>
  <si>
    <t>10977-10978</t>
    <phoneticPr fontId="1" type="noConversion"/>
  </si>
  <si>
    <t xml:space="preserve">山貓  </t>
    <phoneticPr fontId="1" type="noConversion"/>
  </si>
  <si>
    <t>4607, 9639-9642</t>
    <phoneticPr fontId="1" type="noConversion"/>
  </si>
  <si>
    <t xml:space="preserve">工千芊  </t>
    <phoneticPr fontId="1" type="noConversion"/>
  </si>
  <si>
    <t>9694-9695</t>
    <phoneticPr fontId="1" type="noConversion"/>
  </si>
  <si>
    <t xml:space="preserve">干學雄  </t>
    <phoneticPr fontId="1" type="noConversion"/>
  </si>
  <si>
    <t>5762</t>
    <phoneticPr fontId="1" type="noConversion"/>
  </si>
  <si>
    <t>四畫</t>
    <phoneticPr fontId="1" type="noConversion"/>
  </si>
  <si>
    <t xml:space="preserve">中田春彌  </t>
    <phoneticPr fontId="1" type="noConversion"/>
  </si>
  <si>
    <t>2646-2647, 8166-8167</t>
    <phoneticPr fontId="1" type="noConversion"/>
  </si>
  <si>
    <t xml:space="preserve">中共中央宣傳部  </t>
    <phoneticPr fontId="1" type="noConversion"/>
  </si>
  <si>
    <t>2151</t>
    <phoneticPr fontId="1" type="noConversion"/>
  </si>
  <si>
    <t xml:space="preserve">中共中央黨史和文獻研究院  </t>
    <phoneticPr fontId="1" type="noConversion"/>
  </si>
  <si>
    <t>7781</t>
    <phoneticPr fontId="1" type="noConversion"/>
  </si>
  <si>
    <t xml:space="preserve">中共武漢市委東湖新技術開發區工委宣傳部  </t>
    <phoneticPr fontId="1" type="noConversion"/>
  </si>
  <si>
    <t>7385</t>
    <phoneticPr fontId="1" type="noConversion"/>
  </si>
  <si>
    <t xml:space="preserve">中和編輯室  </t>
    <phoneticPr fontId="1" type="noConversion"/>
  </si>
  <si>
    <t>2382-2383</t>
    <phoneticPr fontId="1" type="noConversion"/>
  </si>
  <si>
    <t xml:space="preserve">中信銀行股份有限公司  </t>
    <phoneticPr fontId="1" type="noConversion"/>
  </si>
  <si>
    <t>4434</t>
    <phoneticPr fontId="1" type="noConversion"/>
  </si>
  <si>
    <t xml:space="preserve">中原訓練學院  </t>
    <phoneticPr fontId="1" type="noConversion"/>
  </si>
  <si>
    <t>7214</t>
    <phoneticPr fontId="1" type="noConversion"/>
  </si>
  <si>
    <t xml:space="preserve">中島尚美  </t>
    <phoneticPr fontId="1" type="noConversion"/>
  </si>
  <si>
    <t>1638</t>
    <phoneticPr fontId="1" type="noConversion"/>
  </si>
  <si>
    <t xml:space="preserve">中海物業集團有限公司  </t>
    <phoneticPr fontId="1" type="noConversion"/>
  </si>
  <si>
    <t>4439</t>
    <phoneticPr fontId="1" type="noConversion"/>
  </si>
  <si>
    <t xml:space="preserve">中國中信股份有限公司  </t>
    <phoneticPr fontId="1" type="noConversion"/>
  </si>
  <si>
    <t>4440</t>
    <phoneticPr fontId="1" type="noConversion"/>
  </si>
  <si>
    <t xml:space="preserve">中國中鐵科學研究院  </t>
    <phoneticPr fontId="1" type="noConversion"/>
  </si>
  <si>
    <t>8170</t>
    <phoneticPr fontId="1" type="noConversion"/>
  </si>
  <si>
    <t xml:space="preserve">中國太平洋保險(集團)股份有限公司  </t>
    <phoneticPr fontId="1" type="noConversion"/>
  </si>
  <si>
    <t>7034, 9674</t>
    <phoneticPr fontId="1" type="noConversion"/>
  </si>
  <si>
    <t xml:space="preserve">中國文化基金會  </t>
    <phoneticPr fontId="1" type="noConversion"/>
  </si>
  <si>
    <t>10438</t>
    <phoneticPr fontId="1" type="noConversion"/>
  </si>
  <si>
    <t xml:space="preserve">中國文學編輯委員會  </t>
    <phoneticPr fontId="1" type="noConversion"/>
  </si>
  <si>
    <t>2308-2319</t>
    <phoneticPr fontId="1" type="noConversion"/>
  </si>
  <si>
    <t xml:space="preserve">中國水業集團有限公司  </t>
    <phoneticPr fontId="1" type="noConversion"/>
  </si>
  <si>
    <t>7036</t>
    <phoneticPr fontId="1" type="noConversion"/>
  </si>
  <si>
    <t xml:space="preserve">中國民生銀行股份有限公司  </t>
    <phoneticPr fontId="1" type="noConversion"/>
  </si>
  <si>
    <t>4444</t>
    <phoneticPr fontId="1" type="noConversion"/>
  </si>
  <si>
    <t xml:space="preserve">中國石化上海石油化工股份有限公司  </t>
    <phoneticPr fontId="1" type="noConversion"/>
  </si>
  <si>
    <t>4446</t>
    <phoneticPr fontId="1" type="noConversion"/>
  </si>
  <si>
    <t xml:space="preserve">中國共產黨簡史編寫組  </t>
    <phoneticPr fontId="1" type="noConversion"/>
  </si>
  <si>
    <t>1513</t>
    <phoneticPr fontId="1" type="noConversion"/>
  </si>
  <si>
    <t xml:space="preserve">中國汽車技術研究中心  </t>
    <phoneticPr fontId="1" type="noConversion"/>
  </si>
  <si>
    <t>10693</t>
    <phoneticPr fontId="1" type="noConversion"/>
  </si>
  <si>
    <t xml:space="preserve">中國社會科學院民族學與人類學研究所  </t>
    <phoneticPr fontId="1" type="noConversion"/>
  </si>
  <si>
    <t>2224</t>
    <phoneticPr fontId="1" type="noConversion"/>
  </si>
  <si>
    <t xml:space="preserve">中國金茂控股集團有限公司  </t>
    <phoneticPr fontId="1" type="noConversion"/>
  </si>
  <si>
    <t>9677-9678</t>
    <phoneticPr fontId="1" type="noConversion"/>
  </si>
  <si>
    <t xml:space="preserve">中國建築國際集團有限公司  </t>
    <phoneticPr fontId="1" type="noConversion"/>
  </si>
  <si>
    <t>7038</t>
    <phoneticPr fontId="1" type="noConversion"/>
  </si>
  <si>
    <t xml:space="preserve">中國建築興業集團有限公司  </t>
    <phoneticPr fontId="1" type="noConversion"/>
  </si>
  <si>
    <t>9679</t>
    <phoneticPr fontId="1" type="noConversion"/>
  </si>
  <si>
    <t xml:space="preserve">中國飛機租賃集團控股有限公司  </t>
    <phoneticPr fontId="1" type="noConversion"/>
  </si>
  <si>
    <t>4449</t>
    <phoneticPr fontId="1" type="noConversion"/>
  </si>
  <si>
    <t xml:space="preserve">中國香港體適能總會有限公司  </t>
    <phoneticPr fontId="1" type="noConversion"/>
  </si>
  <si>
    <t>2636</t>
    <phoneticPr fontId="1" type="noConversion"/>
  </si>
  <si>
    <t xml:space="preserve">中國旅遊編輯小組  </t>
    <phoneticPr fontId="1" type="noConversion"/>
  </si>
  <si>
    <t>10134</t>
    <phoneticPr fontId="1" type="noConversion"/>
  </si>
  <si>
    <t xml:space="preserve">中國海外宏洋集團有限公司  </t>
    <phoneticPr fontId="1" type="noConversion"/>
  </si>
  <si>
    <t>4451</t>
    <phoneticPr fontId="1" type="noConversion"/>
  </si>
  <si>
    <t xml:space="preserve">中國海外發展有限公司  </t>
    <phoneticPr fontId="1" type="noConversion"/>
  </si>
  <si>
    <t>4452-4453</t>
    <phoneticPr fontId="1" type="noConversion"/>
  </si>
  <si>
    <t xml:space="preserve">中國國際報告文學研究會辦公室  </t>
    <phoneticPr fontId="1" type="noConversion"/>
  </si>
  <si>
    <t>5119</t>
    <phoneticPr fontId="1" type="noConversion"/>
  </si>
  <si>
    <t xml:space="preserve">中國匯融金融控股有限公司  </t>
    <phoneticPr fontId="1" type="noConversion"/>
  </si>
  <si>
    <t>4457</t>
    <phoneticPr fontId="1" type="noConversion"/>
  </si>
  <si>
    <t xml:space="preserve">中國新城鎮發展有限公司  </t>
    <phoneticPr fontId="1" type="noConversion"/>
  </si>
  <si>
    <t>4459</t>
    <phoneticPr fontId="1" type="noConversion"/>
  </si>
  <si>
    <t xml:space="preserve">中國新聞社  </t>
    <phoneticPr fontId="1" type="noConversion"/>
  </si>
  <si>
    <t>5554</t>
    <phoneticPr fontId="1" type="noConversion"/>
  </si>
  <si>
    <t xml:space="preserve">中國農業銀行股份有限公司  </t>
    <phoneticPr fontId="1" type="noConversion"/>
  </si>
  <si>
    <t>4460</t>
    <phoneticPr fontId="1" type="noConversion"/>
  </si>
  <si>
    <t xml:space="preserve">中國電子學會  </t>
    <phoneticPr fontId="1" type="noConversion"/>
  </si>
  <si>
    <t>1370</t>
    <phoneticPr fontId="1" type="noConversion"/>
  </si>
  <si>
    <t xml:space="preserve">中國銀行股份有限公司  </t>
    <phoneticPr fontId="1" type="noConversion"/>
  </si>
  <si>
    <t>4468, 9683</t>
    <phoneticPr fontId="1" type="noConversion"/>
  </si>
  <si>
    <t xml:space="preserve">中國錢包支付集團有限公司  </t>
    <phoneticPr fontId="1" type="noConversion"/>
  </si>
  <si>
    <t>7046</t>
    <phoneticPr fontId="1" type="noConversion"/>
  </si>
  <si>
    <t xml:space="preserve">中國攝影藝術年鑒港澳卷編輯部  </t>
    <phoneticPr fontId="1" type="noConversion"/>
  </si>
  <si>
    <t>9686</t>
    <phoneticPr fontId="1" type="noConversion"/>
  </si>
  <si>
    <t xml:space="preserve">中國鐵塔股份有限公司  </t>
    <phoneticPr fontId="1" type="noConversion"/>
  </si>
  <si>
    <t>7048-7049</t>
    <phoneticPr fontId="1" type="noConversion"/>
  </si>
  <si>
    <t xml:space="preserve">中華書局教育編輯部  </t>
    <phoneticPr fontId="1" type="noConversion"/>
  </si>
  <si>
    <t>8233</t>
    <phoneticPr fontId="1" type="noConversion"/>
  </si>
  <si>
    <t xml:space="preserve">中電光谷聯合控股有限公司  </t>
    <phoneticPr fontId="1" type="noConversion"/>
  </si>
  <si>
    <t>4477</t>
    <phoneticPr fontId="1" type="noConversion"/>
  </si>
  <si>
    <t xml:space="preserve">中漆集團有限公司  </t>
    <phoneticPr fontId="1" type="noConversion"/>
  </si>
  <si>
    <t>4478</t>
    <phoneticPr fontId="1" type="noConversion"/>
  </si>
  <si>
    <t xml:space="preserve">中遠海運國際(香港)有限公司  </t>
    <phoneticPr fontId="1" type="noConversion"/>
  </si>
  <si>
    <t>7052</t>
    <phoneticPr fontId="1" type="noConversion"/>
  </si>
  <si>
    <t xml:space="preserve">中銀香港(控股)有限公司  </t>
    <phoneticPr fontId="1" type="noConversion"/>
  </si>
  <si>
    <t>4479, 9692</t>
    <phoneticPr fontId="1" type="noConversion"/>
  </si>
  <si>
    <t xml:space="preserve">中銀航空租賃有限公司  </t>
    <phoneticPr fontId="1" type="noConversion"/>
  </si>
  <si>
    <t>4480</t>
    <phoneticPr fontId="1" type="noConversion"/>
  </si>
  <si>
    <t xml:space="preserve">中鋁國際工程股份有限公司  </t>
    <phoneticPr fontId="1" type="noConversion"/>
  </si>
  <si>
    <t>4481</t>
    <phoneticPr fontId="1" type="noConversion"/>
  </si>
  <si>
    <t xml:space="preserve">尹力博  </t>
    <phoneticPr fontId="1" type="noConversion"/>
  </si>
  <si>
    <t>1371</t>
    <phoneticPr fontId="1" type="noConversion"/>
  </si>
  <si>
    <t xml:space="preserve">尹永  </t>
    <phoneticPr fontId="1" type="noConversion"/>
  </si>
  <si>
    <t>8089, 8253</t>
    <phoneticPr fontId="1" type="noConversion"/>
  </si>
  <si>
    <t xml:space="preserve">尹君  </t>
    <phoneticPr fontId="1" type="noConversion"/>
  </si>
  <si>
    <t>5688</t>
    <phoneticPr fontId="1" type="noConversion"/>
  </si>
  <si>
    <t xml:space="preserve">尹虎  </t>
    <phoneticPr fontId="1" type="noConversion"/>
  </si>
  <si>
    <t>4757</t>
    <phoneticPr fontId="1" type="noConversion"/>
  </si>
  <si>
    <t xml:space="preserve">尹莉  </t>
    <phoneticPr fontId="1" type="noConversion"/>
  </si>
  <si>
    <t>1757</t>
    <phoneticPr fontId="1" type="noConversion"/>
  </si>
  <si>
    <t xml:space="preserve">尹德勛  </t>
    <phoneticPr fontId="1" type="noConversion"/>
  </si>
  <si>
    <t>1800</t>
    <phoneticPr fontId="1" type="noConversion"/>
  </si>
  <si>
    <t xml:space="preserve">尹慕言  </t>
    <phoneticPr fontId="1" type="noConversion"/>
  </si>
  <si>
    <t>5303</t>
    <phoneticPr fontId="1" type="noConversion"/>
  </si>
  <si>
    <t xml:space="preserve">云曦月  </t>
    <phoneticPr fontId="1" type="noConversion"/>
  </si>
  <si>
    <t>2282</t>
    <phoneticPr fontId="1" type="noConversion"/>
  </si>
  <si>
    <t xml:space="preserve">仁懷四中紅杏文學社  </t>
    <phoneticPr fontId="1" type="noConversion"/>
  </si>
  <si>
    <t>1962</t>
    <phoneticPr fontId="1" type="noConversion"/>
  </si>
  <si>
    <t xml:space="preserve">仁懷市詩詞強市建設辦公室  </t>
    <phoneticPr fontId="1" type="noConversion"/>
  </si>
  <si>
    <t>1729</t>
    <phoneticPr fontId="1" type="noConversion"/>
  </si>
  <si>
    <t xml:space="preserve">仁懷市詩聯書畫研究會  </t>
    <phoneticPr fontId="1" type="noConversion"/>
  </si>
  <si>
    <t xml:space="preserve">仁懷市歷史文化研究會  </t>
    <phoneticPr fontId="1" type="noConversion"/>
  </si>
  <si>
    <t>1593</t>
    <phoneticPr fontId="1" type="noConversion"/>
  </si>
  <si>
    <t xml:space="preserve">元祝垚  </t>
    <phoneticPr fontId="1" type="noConversion"/>
  </si>
  <si>
    <t>4494-4496</t>
    <phoneticPr fontId="1" type="noConversion"/>
  </si>
  <si>
    <t xml:space="preserve">內田正樹  </t>
    <phoneticPr fontId="1" type="noConversion"/>
  </si>
  <si>
    <t>8290</t>
    <phoneticPr fontId="1" type="noConversion"/>
  </si>
  <si>
    <t xml:space="preserve">內蒙古伊泰煤炭股份有限公司  </t>
    <phoneticPr fontId="1" type="noConversion"/>
  </si>
  <si>
    <t>4497</t>
    <phoneticPr fontId="1" type="noConversion"/>
  </si>
  <si>
    <t xml:space="preserve">六素  </t>
    <phoneticPr fontId="1" type="noConversion"/>
  </si>
  <si>
    <t>1530</t>
    <phoneticPr fontId="1" type="noConversion"/>
  </si>
  <si>
    <t xml:space="preserve">公民與社會發展編寫委員會  </t>
    <phoneticPr fontId="1" type="noConversion"/>
  </si>
  <si>
    <t>10457-10460</t>
    <phoneticPr fontId="1" type="noConversion"/>
  </si>
  <si>
    <t xml:space="preserve">公務員事務局法定語文事務部  </t>
    <phoneticPr fontId="1" type="noConversion"/>
  </si>
  <si>
    <t>10263</t>
    <phoneticPr fontId="1" type="noConversion"/>
  </si>
  <si>
    <t xml:space="preserve">公教報  </t>
    <phoneticPr fontId="1" type="noConversion"/>
  </si>
  <si>
    <t>9786</t>
    <phoneticPr fontId="1" type="noConversion"/>
  </si>
  <si>
    <t xml:space="preserve">公義樹導師團隊  </t>
    <phoneticPr fontId="1" type="noConversion"/>
  </si>
  <si>
    <t>5165-5168, 10377-10400</t>
    <phoneticPr fontId="1" type="noConversion"/>
  </si>
  <si>
    <t xml:space="preserve">勾清正  </t>
    <phoneticPr fontId="1" type="noConversion"/>
  </si>
  <si>
    <t>6947</t>
    <phoneticPr fontId="1" type="noConversion"/>
  </si>
  <si>
    <t xml:space="preserve">卞甫  </t>
    <phoneticPr fontId="1" type="noConversion"/>
  </si>
  <si>
    <t>1620-1621, 1882</t>
    <phoneticPr fontId="1" type="noConversion"/>
  </si>
  <si>
    <t xml:space="preserve">太田モアし  </t>
    <phoneticPr fontId="1" type="noConversion"/>
  </si>
  <si>
    <t>5184</t>
    <phoneticPr fontId="1" type="noConversion"/>
  </si>
  <si>
    <t xml:space="preserve">天大研究院  </t>
    <phoneticPr fontId="1" type="noConversion"/>
  </si>
  <si>
    <t>6929-6930, 6943-6945, 10692</t>
    <phoneticPr fontId="1" type="noConversion"/>
  </si>
  <si>
    <t xml:space="preserve">天主教教育事務處宗教及道德教育組  </t>
    <phoneticPr fontId="1" type="noConversion"/>
  </si>
  <si>
    <t>1784-1785, 7305</t>
    <phoneticPr fontId="1" type="noConversion"/>
  </si>
  <si>
    <t xml:space="preserve">天主教臺灣地區主教團  </t>
    <phoneticPr fontId="1" type="noConversion"/>
  </si>
  <si>
    <t>2100, 2146, 2303</t>
    <phoneticPr fontId="1" type="noConversion"/>
  </si>
  <si>
    <t xml:space="preserve">天空塔工作室  </t>
    <phoneticPr fontId="1" type="noConversion"/>
  </si>
  <si>
    <t>7113, 7412, 8284, 9608, 9722, 9798</t>
    <phoneticPr fontId="1" type="noConversion"/>
  </si>
  <si>
    <t xml:space="preserve">天津港發展控股有限公司  </t>
    <phoneticPr fontId="1" type="noConversion"/>
  </si>
  <si>
    <t>4525</t>
    <phoneticPr fontId="1" type="noConversion"/>
  </si>
  <si>
    <t xml:space="preserve">天航  </t>
    <phoneticPr fontId="1" type="noConversion"/>
  </si>
  <si>
    <t>2193, 7812, 8206-8207</t>
    <phoneticPr fontId="1" type="noConversion"/>
  </si>
  <si>
    <t xml:space="preserve">天邃  </t>
    <phoneticPr fontId="1" type="noConversion"/>
  </si>
  <si>
    <t>9761-9762</t>
    <phoneticPr fontId="1" type="noConversion"/>
  </si>
  <si>
    <t xml:space="preserve">孔明  </t>
    <phoneticPr fontId="1" type="noConversion"/>
  </si>
  <si>
    <t>4526, 4591, 5143</t>
    <phoneticPr fontId="1" type="noConversion"/>
  </si>
  <si>
    <t xml:space="preserve">孔繁敬  </t>
    <phoneticPr fontId="1" type="noConversion"/>
  </si>
  <si>
    <t>5518</t>
    <phoneticPr fontId="1" type="noConversion"/>
  </si>
  <si>
    <t xml:space="preserve">少得  </t>
    <phoneticPr fontId="1" type="noConversion"/>
  </si>
  <si>
    <t>4626</t>
    <phoneticPr fontId="1" type="noConversion"/>
  </si>
  <si>
    <t xml:space="preserve">尤堅  </t>
    <phoneticPr fontId="1" type="noConversion"/>
  </si>
  <si>
    <t>8078</t>
    <phoneticPr fontId="1" type="noConversion"/>
  </si>
  <si>
    <t xml:space="preserve">心一堂  </t>
    <phoneticPr fontId="1" type="noConversion"/>
  </si>
  <si>
    <t>2031</t>
    <phoneticPr fontId="1" type="noConversion"/>
  </si>
  <si>
    <t xml:space="preserve">心悟學人  </t>
    <phoneticPr fontId="1" type="noConversion"/>
  </si>
  <si>
    <t>7863</t>
    <phoneticPr fontId="1" type="noConversion"/>
  </si>
  <si>
    <t xml:space="preserve">心理學渣  </t>
    <phoneticPr fontId="1" type="noConversion"/>
  </si>
  <si>
    <t>8330</t>
    <phoneticPr fontId="1" type="noConversion"/>
  </si>
  <si>
    <t xml:space="preserve">手代木史織  </t>
    <phoneticPr fontId="1" type="noConversion"/>
  </si>
  <si>
    <t>5451</t>
    <phoneticPr fontId="1" type="noConversion"/>
  </si>
  <si>
    <t xml:space="preserve">文心  </t>
    <phoneticPr fontId="1" type="noConversion"/>
  </si>
  <si>
    <t>10640</t>
    <phoneticPr fontId="1" type="noConversion"/>
  </si>
  <si>
    <t xml:space="preserve">文文  </t>
    <phoneticPr fontId="1" type="noConversion"/>
  </si>
  <si>
    <t>4746</t>
    <phoneticPr fontId="1" type="noConversion"/>
  </si>
  <si>
    <t xml:space="preserve">文地  </t>
    <phoneticPr fontId="1" type="noConversion"/>
  </si>
  <si>
    <t>9796</t>
    <phoneticPr fontId="1" type="noConversion"/>
  </si>
  <si>
    <t xml:space="preserve">文迪  </t>
    <phoneticPr fontId="1" type="noConversion"/>
  </si>
  <si>
    <t>7103</t>
    <phoneticPr fontId="1" type="noConversion"/>
  </si>
  <si>
    <t xml:space="preserve">文姬聞  </t>
    <phoneticPr fontId="1" type="noConversion"/>
  </si>
  <si>
    <t>7275</t>
    <phoneticPr fontId="1" type="noConversion"/>
  </si>
  <si>
    <t xml:space="preserve">文捷  </t>
    <phoneticPr fontId="1" type="noConversion"/>
  </si>
  <si>
    <t>5672</t>
    <phoneticPr fontId="1" type="noConversion"/>
  </si>
  <si>
    <t xml:space="preserve">文寀賓  </t>
    <phoneticPr fontId="1" type="noConversion"/>
  </si>
  <si>
    <t>1868-1869</t>
    <phoneticPr fontId="1" type="noConversion"/>
  </si>
  <si>
    <t xml:space="preserve">文靖  </t>
    <phoneticPr fontId="1" type="noConversion"/>
  </si>
  <si>
    <t>4370-4371</t>
    <phoneticPr fontId="1" type="noConversion"/>
  </si>
  <si>
    <t xml:space="preserve">文潔華  </t>
    <phoneticPr fontId="1" type="noConversion"/>
  </si>
  <si>
    <t>8127</t>
    <phoneticPr fontId="1" type="noConversion"/>
  </si>
  <si>
    <t xml:space="preserve">文潔碧  </t>
    <phoneticPr fontId="1" type="noConversion"/>
  </si>
  <si>
    <t>10451-10456</t>
    <phoneticPr fontId="1" type="noConversion"/>
  </si>
  <si>
    <t xml:space="preserve">文曉揚  </t>
    <phoneticPr fontId="1" type="noConversion"/>
  </si>
  <si>
    <t>10229</t>
    <phoneticPr fontId="1" type="noConversion"/>
  </si>
  <si>
    <t xml:space="preserve">方友德  </t>
    <phoneticPr fontId="1" type="noConversion"/>
  </si>
  <si>
    <t>9742</t>
    <phoneticPr fontId="1" type="noConversion"/>
  </si>
  <si>
    <t xml:space="preserve">方世中  </t>
    <phoneticPr fontId="1" type="noConversion"/>
  </si>
  <si>
    <t>10257</t>
    <phoneticPr fontId="1" type="noConversion"/>
  </si>
  <si>
    <t xml:space="preserve">方志剛  </t>
    <phoneticPr fontId="1" type="noConversion"/>
  </si>
  <si>
    <t>10276</t>
    <phoneticPr fontId="1" type="noConversion"/>
  </si>
  <si>
    <t xml:space="preserve">方承易  </t>
    <phoneticPr fontId="1" type="noConversion"/>
  </si>
  <si>
    <t>10900</t>
    <phoneticPr fontId="1" type="noConversion"/>
  </si>
  <si>
    <t xml:space="preserve">方軍  </t>
    <phoneticPr fontId="1" type="noConversion"/>
  </si>
  <si>
    <t>9715</t>
    <phoneticPr fontId="1" type="noConversion"/>
  </si>
  <si>
    <t xml:space="preserve">方敏芝  </t>
    <phoneticPr fontId="1" type="noConversion"/>
  </si>
  <si>
    <t>8214</t>
    <phoneticPr fontId="1" type="noConversion"/>
  </si>
  <si>
    <t xml:space="preserve">方婷  </t>
    <phoneticPr fontId="1" type="noConversion"/>
  </si>
  <si>
    <t>8210</t>
    <phoneticPr fontId="1" type="noConversion"/>
  </si>
  <si>
    <t xml:space="preserve">方舒眉  </t>
    <phoneticPr fontId="1" type="noConversion"/>
  </si>
  <si>
    <t>5634, 6992</t>
    <phoneticPr fontId="1" type="noConversion"/>
  </si>
  <si>
    <t xml:space="preserve">方曉嵐  </t>
    <phoneticPr fontId="1" type="noConversion"/>
  </si>
  <si>
    <t>5164</t>
    <phoneticPr fontId="1" type="noConversion"/>
  </si>
  <si>
    <t xml:space="preserve">方曉龍  </t>
    <phoneticPr fontId="1" type="noConversion"/>
  </si>
  <si>
    <t>1576</t>
    <phoneticPr fontId="1" type="noConversion"/>
  </si>
  <si>
    <t xml:space="preserve">日回  </t>
    <phoneticPr fontId="1" type="noConversion"/>
  </si>
  <si>
    <t>4514-4523, 4976-4983, 5184, 5677-5682, 5760, 5787-5788, 5836</t>
    <phoneticPr fontId="1" type="noConversion"/>
  </si>
  <si>
    <t xml:space="preserve">日產(中國)投資有限公司  </t>
    <phoneticPr fontId="1" type="noConversion"/>
  </si>
  <si>
    <t xml:space="preserve">月巴氏  </t>
    <phoneticPr fontId="1" type="noConversion"/>
  </si>
  <si>
    <t>10295</t>
    <phoneticPr fontId="1" type="noConversion"/>
  </si>
  <si>
    <t xml:space="preserve">月牙  </t>
    <phoneticPr fontId="1" type="noConversion"/>
  </si>
  <si>
    <t>1425-1426, 4383</t>
    <phoneticPr fontId="1" type="noConversion"/>
  </si>
  <si>
    <t xml:space="preserve">月恆  </t>
    <phoneticPr fontId="1" type="noConversion"/>
  </si>
  <si>
    <t xml:space="preserve">月劍  </t>
    <phoneticPr fontId="1" type="noConversion"/>
  </si>
  <si>
    <t>10765</t>
    <phoneticPr fontId="1" type="noConversion"/>
  </si>
  <si>
    <t xml:space="preserve">木子  </t>
    <phoneticPr fontId="1" type="noConversion"/>
  </si>
  <si>
    <t>7538</t>
    <phoneticPr fontId="1" type="noConversion"/>
  </si>
  <si>
    <t xml:space="preserve">木子唐  </t>
    <phoneticPr fontId="1" type="noConversion"/>
  </si>
  <si>
    <t>4718</t>
    <phoneticPr fontId="1" type="noConversion"/>
  </si>
  <si>
    <t xml:space="preserve">木子桂卿  </t>
    <phoneticPr fontId="1" type="noConversion"/>
  </si>
  <si>
    <t>7114</t>
    <phoneticPr fontId="1" type="noConversion"/>
  </si>
  <si>
    <t xml:space="preserve">木棉樹編輯委員會  </t>
    <phoneticPr fontId="1" type="noConversion"/>
  </si>
  <si>
    <t>7290, 7292, 7294, 7296, 7298, 7300</t>
    <phoneticPr fontId="1" type="noConversion"/>
  </si>
  <si>
    <t xml:space="preserve">止凡  </t>
    <phoneticPr fontId="1" type="noConversion"/>
  </si>
  <si>
    <t>7921</t>
    <phoneticPr fontId="1" type="noConversion"/>
  </si>
  <si>
    <t xml:space="preserve">毛小玟  </t>
    <phoneticPr fontId="1" type="noConversion"/>
  </si>
  <si>
    <t>8044</t>
    <phoneticPr fontId="1" type="noConversion"/>
  </si>
  <si>
    <t xml:space="preserve">毛永豐  </t>
    <phoneticPr fontId="1" type="noConversion"/>
  </si>
  <si>
    <t>9714</t>
    <phoneticPr fontId="1" type="noConversion"/>
  </si>
  <si>
    <t xml:space="preserve">毛建軍  </t>
    <phoneticPr fontId="1" type="noConversion"/>
  </si>
  <si>
    <t>4586</t>
    <phoneticPr fontId="1" type="noConversion"/>
  </si>
  <si>
    <t xml:space="preserve">水豚與貓  </t>
    <phoneticPr fontId="1" type="noConversion"/>
  </si>
  <si>
    <t>4428</t>
    <phoneticPr fontId="1" type="noConversion"/>
  </si>
  <si>
    <t xml:space="preserve">水龍  </t>
    <phoneticPr fontId="1" type="noConversion"/>
  </si>
  <si>
    <t>2702</t>
    <phoneticPr fontId="1" type="noConversion"/>
  </si>
  <si>
    <t xml:space="preserve">火幻光  </t>
    <phoneticPr fontId="1" type="noConversion"/>
  </si>
  <si>
    <t>7189-7190</t>
    <phoneticPr fontId="1" type="noConversion"/>
  </si>
  <si>
    <t xml:space="preserve">火神門團隊  </t>
    <phoneticPr fontId="1" type="noConversion"/>
  </si>
  <si>
    <t>10009</t>
    <phoneticPr fontId="1" type="noConversion"/>
  </si>
  <si>
    <t xml:space="preserve">片岡新  </t>
    <phoneticPr fontId="1" type="noConversion"/>
  </si>
  <si>
    <t>10506</t>
    <phoneticPr fontId="1" type="noConversion"/>
  </si>
  <si>
    <t xml:space="preserve">牛勵強  </t>
    <phoneticPr fontId="1" type="noConversion"/>
  </si>
  <si>
    <t>10629</t>
    <phoneticPr fontId="1" type="noConversion"/>
  </si>
  <si>
    <t xml:space="preserve">王一凝  </t>
    <phoneticPr fontId="1" type="noConversion"/>
  </si>
  <si>
    <t>7666-7669</t>
    <phoneticPr fontId="1" type="noConversion"/>
  </si>
  <si>
    <t xml:space="preserve">王三元  </t>
    <phoneticPr fontId="1" type="noConversion"/>
  </si>
  <si>
    <t>7240</t>
    <phoneticPr fontId="1" type="noConversion"/>
  </si>
  <si>
    <t xml:space="preserve">王士禛  </t>
    <phoneticPr fontId="1" type="noConversion"/>
  </si>
  <si>
    <t>7139</t>
    <phoneticPr fontId="1" type="noConversion"/>
  </si>
  <si>
    <t xml:space="preserve">王子維  </t>
    <phoneticPr fontId="1" type="noConversion"/>
  </si>
  <si>
    <t>5502</t>
    <phoneticPr fontId="1" type="noConversion"/>
  </si>
  <si>
    <t xml:space="preserve">王子蓁  </t>
    <phoneticPr fontId="1" type="noConversion"/>
  </si>
  <si>
    <t>4324</t>
    <phoneticPr fontId="1" type="noConversion"/>
  </si>
  <si>
    <t xml:space="preserve">王小婉  </t>
    <phoneticPr fontId="1" type="noConversion"/>
  </si>
  <si>
    <t>5610</t>
    <phoneticPr fontId="1" type="noConversion"/>
  </si>
  <si>
    <t xml:space="preserve">王小琛  </t>
    <phoneticPr fontId="1" type="noConversion"/>
  </si>
  <si>
    <t>10242</t>
    <phoneticPr fontId="1" type="noConversion"/>
  </si>
  <si>
    <t xml:space="preserve">王不留行  </t>
    <phoneticPr fontId="1" type="noConversion"/>
  </si>
  <si>
    <t>5805-5808</t>
    <phoneticPr fontId="1" type="noConversion"/>
  </si>
  <si>
    <t xml:space="preserve">王中秋  </t>
    <phoneticPr fontId="1" type="noConversion"/>
  </si>
  <si>
    <t>10046</t>
    <phoneticPr fontId="1" type="noConversion"/>
  </si>
  <si>
    <t xml:space="preserve">王元卓  </t>
    <phoneticPr fontId="1" type="noConversion"/>
  </si>
  <si>
    <t>4535</t>
    <phoneticPr fontId="1" type="noConversion"/>
  </si>
  <si>
    <t xml:space="preserve">王友華  </t>
    <phoneticPr fontId="1" type="noConversion"/>
  </si>
  <si>
    <t>5333</t>
    <phoneticPr fontId="1" type="noConversion"/>
  </si>
  <si>
    <t xml:space="preserve">王心帆  </t>
    <phoneticPr fontId="1" type="noConversion"/>
  </si>
  <si>
    <t>5441-5442</t>
    <phoneticPr fontId="1" type="noConversion"/>
  </si>
  <si>
    <t xml:space="preserve">王方立  </t>
    <phoneticPr fontId="1" type="noConversion"/>
  </si>
  <si>
    <t>1988</t>
    <phoneticPr fontId="1" type="noConversion"/>
  </si>
  <si>
    <t xml:space="preserve">王水照  </t>
    <phoneticPr fontId="1" type="noConversion"/>
  </si>
  <si>
    <t>1776, 5687</t>
    <phoneticPr fontId="1" type="noConversion"/>
  </si>
  <si>
    <t xml:space="preserve">王世香  </t>
    <phoneticPr fontId="1" type="noConversion"/>
  </si>
  <si>
    <t>1592</t>
    <phoneticPr fontId="1" type="noConversion"/>
  </si>
  <si>
    <t xml:space="preserve">王世會  </t>
    <phoneticPr fontId="1" type="noConversion"/>
  </si>
  <si>
    <t>1583-1584</t>
    <phoneticPr fontId="1" type="noConversion"/>
  </si>
  <si>
    <t xml:space="preserve">王平  </t>
    <phoneticPr fontId="1" type="noConversion"/>
  </si>
  <si>
    <t>5122-5126</t>
    <phoneticPr fontId="1" type="noConversion"/>
  </si>
  <si>
    <t xml:space="preserve">王玉蘭  </t>
    <phoneticPr fontId="1" type="noConversion"/>
  </si>
  <si>
    <t>8075</t>
    <phoneticPr fontId="1" type="noConversion"/>
  </si>
  <si>
    <t xml:space="preserve">王田  </t>
    <phoneticPr fontId="1" type="noConversion"/>
  </si>
  <si>
    <t>7246</t>
    <phoneticPr fontId="1" type="noConversion"/>
  </si>
  <si>
    <t xml:space="preserve">王立本  </t>
    <phoneticPr fontId="1" type="noConversion"/>
  </si>
  <si>
    <t>7772</t>
    <phoneticPr fontId="1" type="noConversion"/>
  </si>
  <si>
    <t xml:space="preserve">王印強  </t>
    <phoneticPr fontId="1" type="noConversion"/>
  </si>
  <si>
    <t>9756</t>
    <phoneticPr fontId="1" type="noConversion"/>
  </si>
  <si>
    <t xml:space="preserve">王守學  </t>
    <phoneticPr fontId="1" type="noConversion"/>
  </si>
  <si>
    <t>1775</t>
    <phoneticPr fontId="1" type="noConversion"/>
  </si>
  <si>
    <t xml:space="preserve">王安途  </t>
    <phoneticPr fontId="1" type="noConversion"/>
  </si>
  <si>
    <t>7407</t>
    <phoneticPr fontId="1" type="noConversion"/>
  </si>
  <si>
    <t xml:space="preserve">王君博  </t>
    <phoneticPr fontId="1" type="noConversion"/>
  </si>
  <si>
    <t>5370</t>
    <phoneticPr fontId="1" type="noConversion"/>
  </si>
  <si>
    <t xml:space="preserve">王宏志  </t>
    <phoneticPr fontId="1" type="noConversion"/>
  </si>
  <si>
    <t>8202</t>
    <phoneticPr fontId="1" type="noConversion"/>
  </si>
  <si>
    <t xml:space="preserve">王志菲  </t>
    <phoneticPr fontId="1" type="noConversion"/>
  </si>
  <si>
    <t>2030</t>
    <phoneticPr fontId="1" type="noConversion"/>
  </si>
  <si>
    <t xml:space="preserve">王志輝  </t>
    <phoneticPr fontId="1" type="noConversion"/>
  </si>
  <si>
    <t>7836</t>
    <phoneticPr fontId="1" type="noConversion"/>
  </si>
  <si>
    <t xml:space="preserve">王坤  </t>
    <phoneticPr fontId="1" type="noConversion"/>
  </si>
  <si>
    <t>9877</t>
    <phoneticPr fontId="1" type="noConversion"/>
  </si>
  <si>
    <t xml:space="preserve">王宜瑩  </t>
    <phoneticPr fontId="1" type="noConversion"/>
  </si>
  <si>
    <t>5203</t>
    <phoneticPr fontId="1" type="noConversion"/>
  </si>
  <si>
    <t xml:space="preserve">王居山  </t>
    <phoneticPr fontId="1" type="noConversion"/>
  </si>
  <si>
    <t>7388</t>
    <phoneticPr fontId="1" type="noConversion"/>
  </si>
  <si>
    <t xml:space="preserve">王怡  </t>
    <phoneticPr fontId="1" type="noConversion"/>
  </si>
  <si>
    <t>10515</t>
    <phoneticPr fontId="1" type="noConversion"/>
  </si>
  <si>
    <t xml:space="preserve">王怡山  </t>
    <phoneticPr fontId="1" type="noConversion"/>
  </si>
  <si>
    <t>4755</t>
    <phoneticPr fontId="1" type="noConversion"/>
  </si>
  <si>
    <t xml:space="preserve">王怡仁  </t>
    <phoneticPr fontId="1" type="noConversion"/>
  </si>
  <si>
    <t>1895</t>
    <phoneticPr fontId="1" type="noConversion"/>
  </si>
  <si>
    <t xml:space="preserve">王承鼎  </t>
    <phoneticPr fontId="1" type="noConversion"/>
  </si>
  <si>
    <t>5487</t>
    <phoneticPr fontId="1" type="noConversion"/>
  </si>
  <si>
    <t xml:space="preserve">王治本  </t>
    <phoneticPr fontId="1" type="noConversion"/>
  </si>
  <si>
    <t>5540</t>
    <phoneticPr fontId="1" type="noConversion"/>
  </si>
  <si>
    <t xml:space="preserve">王金選  </t>
    <phoneticPr fontId="1" type="noConversion"/>
  </si>
  <si>
    <t>4901</t>
    <phoneticPr fontId="1" type="noConversion"/>
  </si>
  <si>
    <t xml:space="preserve">王芷茵  </t>
    <phoneticPr fontId="1" type="noConversion"/>
  </si>
  <si>
    <t>5014</t>
    <phoneticPr fontId="1" type="noConversion"/>
  </si>
  <si>
    <t xml:space="preserve">王俊  </t>
    <phoneticPr fontId="1" type="noConversion"/>
  </si>
  <si>
    <t>7765</t>
    <phoneticPr fontId="1" type="noConversion"/>
  </si>
  <si>
    <t xml:space="preserve">王俊峰  </t>
    <phoneticPr fontId="1" type="noConversion"/>
  </si>
  <si>
    <t>5647</t>
    <phoneticPr fontId="1" type="noConversion"/>
  </si>
  <si>
    <t xml:space="preserve">王俊喬  </t>
    <phoneticPr fontId="1" type="noConversion"/>
  </si>
  <si>
    <t>4512, 7085</t>
    <phoneticPr fontId="1" type="noConversion"/>
  </si>
  <si>
    <t xml:space="preserve">王則信  </t>
    <phoneticPr fontId="1" type="noConversion"/>
  </si>
  <si>
    <t>9836</t>
    <phoneticPr fontId="1" type="noConversion"/>
  </si>
  <si>
    <t xml:space="preserve">王帥  </t>
    <phoneticPr fontId="1" type="noConversion"/>
  </si>
  <si>
    <t>10047</t>
    <phoneticPr fontId="1" type="noConversion"/>
  </si>
  <si>
    <t xml:space="preserve">王建平  </t>
    <phoneticPr fontId="1" type="noConversion"/>
  </si>
  <si>
    <t>1534, 2710</t>
    <phoneticPr fontId="1" type="noConversion"/>
  </si>
  <si>
    <t xml:space="preserve">王建熙  </t>
    <phoneticPr fontId="1" type="noConversion"/>
  </si>
  <si>
    <t>4529</t>
    <phoneticPr fontId="1" type="noConversion"/>
  </si>
  <si>
    <t xml:space="preserve">王春光  </t>
    <phoneticPr fontId="1" type="noConversion"/>
  </si>
  <si>
    <t>7449</t>
    <phoneticPr fontId="1" type="noConversion"/>
  </si>
  <si>
    <t xml:space="preserve">王春新  </t>
    <phoneticPr fontId="1" type="noConversion"/>
  </si>
  <si>
    <t>10365</t>
    <phoneticPr fontId="1" type="noConversion"/>
  </si>
  <si>
    <t xml:space="preserve">王星銘  </t>
    <phoneticPr fontId="1" type="noConversion"/>
  </si>
  <si>
    <t>7881</t>
    <phoneticPr fontId="1" type="noConversion"/>
  </si>
  <si>
    <t xml:space="preserve">王柏軒  </t>
    <phoneticPr fontId="1" type="noConversion"/>
  </si>
  <si>
    <t>4856</t>
    <phoneticPr fontId="1" type="noConversion"/>
  </si>
  <si>
    <t xml:space="preserve">王玲  </t>
    <phoneticPr fontId="1" type="noConversion"/>
  </si>
  <si>
    <t>1588</t>
    <phoneticPr fontId="1" type="noConversion"/>
  </si>
  <si>
    <t xml:space="preserve">王盈潔  </t>
    <phoneticPr fontId="1" type="noConversion"/>
  </si>
  <si>
    <t>4566</t>
    <phoneticPr fontId="1" type="noConversion"/>
  </si>
  <si>
    <t xml:space="preserve">王紀卿  </t>
    <phoneticPr fontId="1" type="noConversion"/>
  </si>
  <si>
    <t>2204</t>
    <phoneticPr fontId="1" type="noConversion"/>
  </si>
  <si>
    <t xml:space="preserve">王紅誼  </t>
    <phoneticPr fontId="1" type="noConversion"/>
  </si>
  <si>
    <t>7539</t>
    <phoneticPr fontId="1" type="noConversion"/>
  </si>
  <si>
    <t xml:space="preserve">王美玲  </t>
    <phoneticPr fontId="1" type="noConversion"/>
  </si>
  <si>
    <t>4391</t>
    <phoneticPr fontId="1" type="noConversion"/>
  </si>
  <si>
    <t xml:space="preserve">王家渝  </t>
    <phoneticPr fontId="1" type="noConversion"/>
  </si>
  <si>
    <t>5098</t>
    <phoneticPr fontId="1" type="noConversion"/>
  </si>
  <si>
    <t xml:space="preserve">王家範  </t>
    <phoneticPr fontId="1" type="noConversion"/>
  </si>
  <si>
    <t>4469-4470</t>
    <phoneticPr fontId="1" type="noConversion"/>
  </si>
  <si>
    <t xml:space="preserve">王容龍  </t>
    <phoneticPr fontId="1" type="noConversion"/>
  </si>
  <si>
    <t>1821</t>
    <phoneticPr fontId="1" type="noConversion"/>
  </si>
  <si>
    <t xml:space="preserve">王書成  </t>
    <phoneticPr fontId="1" type="noConversion"/>
  </si>
  <si>
    <t>1517</t>
    <phoneticPr fontId="1" type="noConversion"/>
  </si>
  <si>
    <t xml:space="preserve">王桂枝  </t>
    <phoneticPr fontId="1" type="noConversion"/>
  </si>
  <si>
    <t>7663</t>
    <phoneticPr fontId="1" type="noConversion"/>
  </si>
  <si>
    <t xml:space="preserve">王浩  </t>
    <phoneticPr fontId="1" type="noConversion"/>
  </si>
  <si>
    <t>2451</t>
    <phoneticPr fontId="1" type="noConversion"/>
  </si>
  <si>
    <t xml:space="preserve">王祖耀  </t>
    <phoneticPr fontId="1" type="noConversion"/>
  </si>
  <si>
    <t>4739</t>
    <phoneticPr fontId="1" type="noConversion"/>
  </si>
  <si>
    <t xml:space="preserve">王笑冬  </t>
    <phoneticPr fontId="1" type="noConversion"/>
  </si>
  <si>
    <t>2397</t>
    <phoneticPr fontId="1" type="noConversion"/>
  </si>
  <si>
    <t xml:space="preserve">王素文  </t>
    <phoneticPr fontId="1" type="noConversion"/>
  </si>
  <si>
    <t>1655</t>
    <phoneticPr fontId="1" type="noConversion"/>
  </si>
  <si>
    <t xml:space="preserve">王浵世  </t>
    <phoneticPr fontId="1" type="noConversion"/>
  </si>
  <si>
    <t>5721, 10104</t>
    <phoneticPr fontId="1" type="noConversion"/>
  </si>
  <si>
    <t xml:space="preserve">王偉雄  </t>
    <phoneticPr fontId="1" type="noConversion"/>
  </si>
  <si>
    <t>7799</t>
    <phoneticPr fontId="1" type="noConversion"/>
  </si>
  <si>
    <t xml:space="preserve">王唯州  </t>
    <phoneticPr fontId="1" type="noConversion"/>
  </si>
  <si>
    <t>10553</t>
    <phoneticPr fontId="1" type="noConversion"/>
  </si>
  <si>
    <t xml:space="preserve">王國顯  </t>
    <phoneticPr fontId="1" type="noConversion"/>
  </si>
  <si>
    <t>7087, 7392, 7491, 7637</t>
    <phoneticPr fontId="1" type="noConversion"/>
  </si>
  <si>
    <t xml:space="preserve">王培仁  </t>
    <phoneticPr fontId="1" type="noConversion"/>
  </si>
  <si>
    <t>10988</t>
    <phoneticPr fontId="1" type="noConversion"/>
  </si>
  <si>
    <t xml:space="preserve">王培錕  </t>
    <phoneticPr fontId="1" type="noConversion"/>
  </si>
  <si>
    <t>4532</t>
    <phoneticPr fontId="1" type="noConversion"/>
  </si>
  <si>
    <t xml:space="preserve">王域治  </t>
    <phoneticPr fontId="1" type="noConversion"/>
  </si>
  <si>
    <t>5735</t>
    <phoneticPr fontId="1" type="noConversion"/>
  </si>
  <si>
    <t xml:space="preserve">王常清  </t>
    <phoneticPr fontId="1" type="noConversion"/>
  </si>
  <si>
    <t>7215</t>
    <phoneticPr fontId="1" type="noConversion"/>
  </si>
  <si>
    <t xml:space="preserve">王清然  </t>
    <phoneticPr fontId="1" type="noConversion"/>
  </si>
  <si>
    <t xml:space="preserve">王淨文  </t>
    <phoneticPr fontId="1" type="noConversion"/>
  </si>
  <si>
    <t>1511, 1972, 2127-2128, 2152</t>
    <phoneticPr fontId="1" type="noConversion"/>
  </si>
  <si>
    <t xml:space="preserve">王爽  </t>
    <phoneticPr fontId="1" type="noConversion"/>
  </si>
  <si>
    <t>8173</t>
    <phoneticPr fontId="1" type="noConversion"/>
  </si>
  <si>
    <t xml:space="preserve">王理嘉  </t>
    <phoneticPr fontId="1" type="noConversion"/>
  </si>
  <si>
    <t>8321</t>
    <phoneticPr fontId="1" type="noConversion"/>
  </si>
  <si>
    <t xml:space="preserve">王笛  </t>
    <phoneticPr fontId="1" type="noConversion"/>
  </si>
  <si>
    <t>7654</t>
    <phoneticPr fontId="1" type="noConversion"/>
  </si>
  <si>
    <t xml:space="preserve">王連貴  </t>
    <phoneticPr fontId="1" type="noConversion"/>
  </si>
  <si>
    <t>7875</t>
    <phoneticPr fontId="1" type="noConversion"/>
  </si>
  <si>
    <t xml:space="preserve">王凱  </t>
    <phoneticPr fontId="1" type="noConversion"/>
  </si>
  <si>
    <t>7033</t>
    <phoneticPr fontId="1" type="noConversion"/>
  </si>
  <si>
    <t xml:space="preserve">王富紅  </t>
    <phoneticPr fontId="1" type="noConversion"/>
  </si>
  <si>
    <t>7652</t>
    <phoneticPr fontId="1" type="noConversion"/>
  </si>
  <si>
    <t xml:space="preserve">王晰  </t>
    <phoneticPr fontId="1" type="noConversion"/>
  </si>
  <si>
    <t>10794</t>
    <phoneticPr fontId="1" type="noConversion"/>
  </si>
  <si>
    <t xml:space="preserve">王晶琪  </t>
    <phoneticPr fontId="1" type="noConversion"/>
  </si>
  <si>
    <t>2291</t>
    <phoneticPr fontId="1" type="noConversion"/>
  </si>
  <si>
    <t xml:space="preserve">王翔  </t>
    <phoneticPr fontId="1" type="noConversion"/>
  </si>
  <si>
    <t>10979</t>
    <phoneticPr fontId="1" type="noConversion"/>
  </si>
  <si>
    <t xml:space="preserve">王裁珊  </t>
    <phoneticPr fontId="1" type="noConversion"/>
  </si>
  <si>
    <t>5344-5346</t>
    <phoneticPr fontId="1" type="noConversion"/>
  </si>
  <si>
    <t xml:space="preserve">王賀  </t>
    <phoneticPr fontId="1" type="noConversion"/>
  </si>
  <si>
    <t>8103</t>
    <phoneticPr fontId="1" type="noConversion"/>
  </si>
  <si>
    <t xml:space="preserve">王超斑  </t>
    <phoneticPr fontId="1" type="noConversion"/>
  </si>
  <si>
    <t>4822</t>
    <phoneticPr fontId="1" type="noConversion"/>
  </si>
  <si>
    <t xml:space="preserve">王雄  </t>
    <phoneticPr fontId="1" type="noConversion"/>
  </si>
  <si>
    <t>7191</t>
    <phoneticPr fontId="1" type="noConversion"/>
  </si>
  <si>
    <t xml:space="preserve">王斌  </t>
    <phoneticPr fontId="1" type="noConversion"/>
  </si>
  <si>
    <t xml:space="preserve">王菂  </t>
    <phoneticPr fontId="1" type="noConversion"/>
  </si>
  <si>
    <t>10552</t>
    <phoneticPr fontId="1" type="noConversion"/>
  </si>
  <si>
    <t xml:space="preserve">王新海  </t>
    <phoneticPr fontId="1" type="noConversion"/>
  </si>
  <si>
    <t>7169</t>
    <phoneticPr fontId="1" type="noConversion"/>
  </si>
  <si>
    <t xml:space="preserve">王業強  </t>
    <phoneticPr fontId="1" type="noConversion"/>
  </si>
  <si>
    <t>1862, 7417</t>
    <phoneticPr fontId="1" type="noConversion"/>
  </si>
  <si>
    <t xml:space="preserve">王詩雯  </t>
    <phoneticPr fontId="1" type="noConversion"/>
  </si>
  <si>
    <t>7351-7352</t>
    <phoneticPr fontId="1" type="noConversion"/>
  </si>
  <si>
    <t xml:space="preserve">王逸菲  </t>
    <phoneticPr fontId="1" type="noConversion"/>
  </si>
  <si>
    <t>6942</t>
    <phoneticPr fontId="1" type="noConversion"/>
  </si>
  <si>
    <t xml:space="preserve">王寧  </t>
    <phoneticPr fontId="1" type="noConversion"/>
  </si>
  <si>
    <t>7138</t>
    <phoneticPr fontId="1" type="noConversion"/>
  </si>
  <si>
    <t xml:space="preserve">王甄麗玲  </t>
    <phoneticPr fontId="1" type="noConversion"/>
  </si>
  <si>
    <t xml:space="preserve">王維仁  </t>
    <phoneticPr fontId="1" type="noConversion"/>
  </si>
  <si>
    <t>10559</t>
    <phoneticPr fontId="1" type="noConversion"/>
  </si>
  <si>
    <t xml:space="preserve">王維娜  </t>
    <phoneticPr fontId="1" type="noConversion"/>
  </si>
  <si>
    <t>2425</t>
    <phoneticPr fontId="1" type="noConversion"/>
  </si>
  <si>
    <t xml:space="preserve">王趙燕  </t>
    <phoneticPr fontId="1" type="noConversion"/>
  </si>
  <si>
    <t>5226</t>
    <phoneticPr fontId="1" type="noConversion"/>
  </si>
  <si>
    <t xml:space="preserve">王韶瑜  </t>
    <phoneticPr fontId="1" type="noConversion"/>
  </si>
  <si>
    <t>5201</t>
    <phoneticPr fontId="1" type="noConversion"/>
  </si>
  <si>
    <t xml:space="preserve">王緯彬  </t>
    <phoneticPr fontId="1" type="noConversion"/>
  </si>
  <si>
    <t>10450</t>
    <phoneticPr fontId="1" type="noConversion"/>
  </si>
  <si>
    <t xml:space="preserve">王莅  </t>
    <phoneticPr fontId="1" type="noConversion"/>
  </si>
  <si>
    <t>5548, 5552-5553</t>
    <phoneticPr fontId="1" type="noConversion"/>
  </si>
  <si>
    <t xml:space="preserve">王學溫  </t>
    <phoneticPr fontId="1" type="noConversion"/>
  </si>
  <si>
    <t>5354</t>
    <phoneticPr fontId="1" type="noConversion"/>
  </si>
  <si>
    <t xml:space="preserve">王曉泉  </t>
    <phoneticPr fontId="1" type="noConversion"/>
  </si>
  <si>
    <t>1327</t>
    <phoneticPr fontId="1" type="noConversion"/>
  </si>
  <si>
    <t xml:space="preserve">王樹彬  </t>
    <phoneticPr fontId="1" type="noConversion"/>
  </si>
  <si>
    <t>4673</t>
    <phoneticPr fontId="1" type="noConversion"/>
  </si>
  <si>
    <t xml:space="preserve">王蕙瑄  </t>
    <phoneticPr fontId="1" type="noConversion"/>
  </si>
  <si>
    <t>4733</t>
    <phoneticPr fontId="1" type="noConversion"/>
  </si>
  <si>
    <t xml:space="preserve">王橚嫻  </t>
    <phoneticPr fontId="1" type="noConversion"/>
  </si>
  <si>
    <t>2407, 8035</t>
    <phoneticPr fontId="1" type="noConversion"/>
  </si>
  <si>
    <t>8034</t>
    <phoneticPr fontId="1" type="noConversion"/>
  </si>
  <si>
    <t xml:space="preserve">王濤  </t>
    <phoneticPr fontId="1" type="noConversion"/>
  </si>
  <si>
    <t>1552, 10376</t>
    <phoneticPr fontId="1" type="noConversion"/>
  </si>
  <si>
    <t xml:space="preserve">王聰  </t>
    <phoneticPr fontId="1" type="noConversion"/>
  </si>
  <si>
    <t>5348-5349, 10615</t>
    <phoneticPr fontId="1" type="noConversion"/>
  </si>
  <si>
    <t xml:space="preserve">王鴻賓  </t>
    <phoneticPr fontId="1" type="noConversion"/>
  </si>
  <si>
    <t>4492, 7074</t>
    <phoneticPr fontId="1" type="noConversion"/>
  </si>
  <si>
    <t xml:space="preserve">王鎮輝  </t>
    <phoneticPr fontId="1" type="noConversion"/>
  </si>
  <si>
    <t>5793, 5803</t>
    <phoneticPr fontId="1" type="noConversion"/>
  </si>
  <si>
    <t xml:space="preserve">王錚  </t>
    <phoneticPr fontId="1" type="noConversion"/>
  </si>
  <si>
    <t>7395</t>
    <phoneticPr fontId="1" type="noConversion"/>
  </si>
  <si>
    <t xml:space="preserve">王麗奎  </t>
    <phoneticPr fontId="1" type="noConversion"/>
  </si>
  <si>
    <t>5510</t>
    <phoneticPr fontId="1" type="noConversion"/>
  </si>
  <si>
    <t>五畫</t>
    <phoneticPr fontId="1" type="noConversion"/>
  </si>
  <si>
    <t xml:space="preserve">且光  </t>
    <phoneticPr fontId="1" type="noConversion"/>
  </si>
  <si>
    <t>5097</t>
    <phoneticPr fontId="1" type="noConversion"/>
  </si>
  <si>
    <t xml:space="preserve">世界仔  </t>
    <phoneticPr fontId="1" type="noConversion"/>
  </si>
  <si>
    <t>5663</t>
    <phoneticPr fontId="1" type="noConversion"/>
  </si>
  <si>
    <t xml:space="preserve">世界華文媒體有限公司  </t>
    <phoneticPr fontId="1" type="noConversion"/>
  </si>
  <si>
    <t>9759</t>
    <phoneticPr fontId="1" type="noConversion"/>
  </si>
  <si>
    <t xml:space="preserve">世紀城市國際控股有限公司  </t>
    <phoneticPr fontId="1" type="noConversion"/>
  </si>
  <si>
    <t>1600, 4567</t>
    <phoneticPr fontId="1" type="noConversion"/>
  </si>
  <si>
    <t xml:space="preserve">丘上曙  </t>
    <phoneticPr fontId="1" type="noConversion"/>
  </si>
  <si>
    <t>5660-5661</t>
    <phoneticPr fontId="1" type="noConversion"/>
  </si>
  <si>
    <t xml:space="preserve">丘小敏  </t>
    <phoneticPr fontId="1" type="noConversion"/>
  </si>
  <si>
    <t>1787</t>
    <phoneticPr fontId="1" type="noConversion"/>
  </si>
  <si>
    <t xml:space="preserve">丘梓蕙  </t>
    <phoneticPr fontId="1" type="noConversion"/>
  </si>
  <si>
    <t>5431</t>
    <phoneticPr fontId="1" type="noConversion"/>
  </si>
  <si>
    <t xml:space="preserve">丘豊令  </t>
    <phoneticPr fontId="1" type="noConversion"/>
  </si>
  <si>
    <t>5460, 5602</t>
    <phoneticPr fontId="1" type="noConversion"/>
  </si>
  <si>
    <t xml:space="preserve">丘漢林  </t>
    <phoneticPr fontId="1" type="noConversion"/>
  </si>
  <si>
    <t>6916</t>
    <phoneticPr fontId="1" type="noConversion"/>
  </si>
  <si>
    <t xml:space="preserve">丘鶴琴  </t>
    <phoneticPr fontId="1" type="noConversion"/>
  </si>
  <si>
    <t>5438</t>
    <phoneticPr fontId="1" type="noConversion"/>
  </si>
  <si>
    <t xml:space="preserve">付文婷  </t>
    <phoneticPr fontId="1" type="noConversion"/>
  </si>
  <si>
    <t xml:space="preserve">冉博文  </t>
    <phoneticPr fontId="1" type="noConversion"/>
  </si>
  <si>
    <t>5837</t>
    <phoneticPr fontId="1" type="noConversion"/>
  </si>
  <si>
    <t xml:space="preserve">出口佳壽美  </t>
    <phoneticPr fontId="1" type="noConversion"/>
  </si>
  <si>
    <t>5605</t>
    <phoneticPr fontId="1" type="noConversion"/>
  </si>
  <si>
    <t xml:space="preserve">加藤和恵  </t>
    <phoneticPr fontId="1" type="noConversion"/>
  </si>
  <si>
    <t>1903, 4905-4906</t>
    <phoneticPr fontId="1" type="noConversion"/>
  </si>
  <si>
    <t xml:space="preserve">加藤俊德  </t>
    <phoneticPr fontId="1" type="noConversion"/>
  </si>
  <si>
    <t>5398</t>
    <phoneticPr fontId="1" type="noConversion"/>
  </si>
  <si>
    <t xml:space="preserve">加藤英明  </t>
    <phoneticPr fontId="1" type="noConversion"/>
  </si>
  <si>
    <t xml:space="preserve">北辰  </t>
    <phoneticPr fontId="1" type="noConversion"/>
  </si>
  <si>
    <t>5750</t>
    <phoneticPr fontId="1" type="noConversion"/>
  </si>
  <si>
    <t xml:space="preserve">北京控股有限公司  </t>
    <phoneticPr fontId="1" type="noConversion"/>
  </si>
  <si>
    <t>4572</t>
    <phoneticPr fontId="1" type="noConversion"/>
  </si>
  <si>
    <t xml:space="preserve">北京蝠池文化傳媒有限公司  </t>
    <phoneticPr fontId="1" type="noConversion"/>
  </si>
  <si>
    <t>1522-1526</t>
    <phoneticPr fontId="1" type="noConversion"/>
  </si>
  <si>
    <t xml:space="preserve">北原星望  </t>
    <phoneticPr fontId="1" type="noConversion"/>
  </si>
  <si>
    <t>5648-5650</t>
    <phoneticPr fontId="1" type="noConversion"/>
  </si>
  <si>
    <t xml:space="preserve">北海集團有限公司  </t>
    <phoneticPr fontId="1" type="noConversion"/>
  </si>
  <si>
    <t>4574</t>
    <phoneticPr fontId="1" type="noConversion"/>
  </si>
  <si>
    <t xml:space="preserve">北控水務集團有限公司  </t>
    <phoneticPr fontId="1" type="noConversion"/>
  </si>
  <si>
    <t>4575</t>
    <phoneticPr fontId="1" type="noConversion"/>
  </si>
  <si>
    <t xml:space="preserve">北条司  </t>
    <phoneticPr fontId="1" type="noConversion"/>
  </si>
  <si>
    <t>4514-4523, 4920, 5677-5682, 5760, 5787-5788, 5836</t>
    <phoneticPr fontId="1" type="noConversion"/>
  </si>
  <si>
    <t xml:space="preserve">卡夫  </t>
    <phoneticPr fontId="1" type="noConversion"/>
  </si>
  <si>
    <t>7235</t>
    <phoneticPr fontId="1" type="noConversion"/>
  </si>
  <si>
    <t xml:space="preserve">卡比獸  </t>
    <phoneticPr fontId="1" type="noConversion"/>
  </si>
  <si>
    <t>8322-8327</t>
    <phoneticPr fontId="1" type="noConversion"/>
  </si>
  <si>
    <t xml:space="preserve">卡奇  </t>
    <phoneticPr fontId="1" type="noConversion"/>
  </si>
  <si>
    <t>8278, 10531</t>
    <phoneticPr fontId="1" type="noConversion"/>
  </si>
  <si>
    <t xml:space="preserve">卡拿  </t>
    <phoneticPr fontId="1" type="noConversion"/>
  </si>
  <si>
    <t>1465-1466</t>
    <phoneticPr fontId="1" type="noConversion"/>
  </si>
  <si>
    <t xml:space="preserve">卡特  </t>
    <phoneticPr fontId="1" type="noConversion"/>
  </si>
  <si>
    <t>2122, 7706-7708</t>
    <phoneticPr fontId="1" type="noConversion"/>
  </si>
  <si>
    <t xml:space="preserve">司徒尚紀  </t>
    <phoneticPr fontId="1" type="noConversion"/>
  </si>
  <si>
    <t>2142</t>
    <phoneticPr fontId="1" type="noConversion"/>
  </si>
  <si>
    <t xml:space="preserve">司徒法正  </t>
    <phoneticPr fontId="1" type="noConversion"/>
  </si>
  <si>
    <t>7149</t>
    <phoneticPr fontId="1" type="noConversion"/>
  </si>
  <si>
    <t xml:space="preserve">司馬朗奴  </t>
    <phoneticPr fontId="1" type="noConversion"/>
  </si>
  <si>
    <t>5089, 9745</t>
    <phoneticPr fontId="1" type="noConversion"/>
  </si>
  <si>
    <t xml:space="preserve">司馬靖  </t>
    <phoneticPr fontId="1" type="noConversion"/>
  </si>
  <si>
    <t>1379, 1508, 1628, 1630, 2036, 2150</t>
    <phoneticPr fontId="1" type="noConversion"/>
  </si>
  <si>
    <t xml:space="preserve">司漢科  </t>
    <phoneticPr fontId="1" type="noConversion"/>
  </si>
  <si>
    <t>4612</t>
    <phoneticPr fontId="1" type="noConversion"/>
  </si>
  <si>
    <t xml:space="preserve">司曉宏  </t>
    <phoneticPr fontId="1" type="noConversion"/>
  </si>
  <si>
    <t>7854</t>
    <phoneticPr fontId="1" type="noConversion"/>
  </si>
  <si>
    <t xml:space="preserve">古文  </t>
    <phoneticPr fontId="1" type="noConversion"/>
  </si>
  <si>
    <t>4564</t>
    <phoneticPr fontId="1" type="noConversion"/>
  </si>
  <si>
    <t xml:space="preserve">古文俊  </t>
    <phoneticPr fontId="1" type="noConversion"/>
  </si>
  <si>
    <t>2201</t>
    <phoneticPr fontId="1" type="noConversion"/>
  </si>
  <si>
    <t xml:space="preserve">古永信  </t>
    <phoneticPr fontId="1" type="noConversion"/>
  </si>
  <si>
    <t>7073</t>
    <phoneticPr fontId="1" type="noConversion"/>
  </si>
  <si>
    <t xml:space="preserve">古志薇  </t>
    <phoneticPr fontId="1" type="noConversion"/>
  </si>
  <si>
    <t>1550-1551, 1702</t>
    <phoneticPr fontId="1" type="noConversion"/>
  </si>
  <si>
    <t xml:space="preserve">古建晞  </t>
    <phoneticPr fontId="1" type="noConversion"/>
  </si>
  <si>
    <t>9774</t>
    <phoneticPr fontId="1" type="noConversion"/>
  </si>
  <si>
    <t xml:space="preserve">古桂萍  </t>
    <phoneticPr fontId="1" type="noConversion"/>
  </si>
  <si>
    <t>7562</t>
    <phoneticPr fontId="1" type="noConversion"/>
  </si>
  <si>
    <t xml:space="preserve">古階祥  </t>
    <phoneticPr fontId="1" type="noConversion"/>
  </si>
  <si>
    <t>10925</t>
    <phoneticPr fontId="1" type="noConversion"/>
  </si>
  <si>
    <t xml:space="preserve">古潮兒  </t>
    <phoneticPr fontId="1" type="noConversion"/>
  </si>
  <si>
    <t>8102</t>
    <phoneticPr fontId="1" type="noConversion"/>
  </si>
  <si>
    <t xml:space="preserve">右貓  </t>
    <phoneticPr fontId="1" type="noConversion"/>
  </si>
  <si>
    <t>2161</t>
    <phoneticPr fontId="1" type="noConversion"/>
  </si>
  <si>
    <t xml:space="preserve">史丹福  </t>
    <phoneticPr fontId="1" type="noConversion"/>
  </si>
  <si>
    <t>9887</t>
    <phoneticPr fontId="1" type="noConversion"/>
  </si>
  <si>
    <t xml:space="preserve">史村翔  </t>
    <phoneticPr fontId="1" type="noConversion"/>
  </si>
  <si>
    <t>4976-4983</t>
    <phoneticPr fontId="1" type="noConversion"/>
  </si>
  <si>
    <t xml:space="preserve">史欣鵑  </t>
    <phoneticPr fontId="1" type="noConversion"/>
  </si>
  <si>
    <t>8161</t>
    <phoneticPr fontId="1" type="noConversion"/>
  </si>
  <si>
    <t xml:space="preserve">史長義  </t>
    <phoneticPr fontId="1" type="noConversion"/>
  </si>
  <si>
    <t>7416</t>
    <phoneticPr fontId="1" type="noConversion"/>
  </si>
  <si>
    <t xml:space="preserve">史建強  </t>
    <phoneticPr fontId="1" type="noConversion"/>
  </si>
  <si>
    <t>4568-4569, 5660-5661</t>
    <phoneticPr fontId="1" type="noConversion"/>
  </si>
  <si>
    <t xml:space="preserve">史陽  </t>
    <phoneticPr fontId="1" type="noConversion"/>
  </si>
  <si>
    <t>1641</t>
    <phoneticPr fontId="1" type="noConversion"/>
  </si>
  <si>
    <t xml:space="preserve">史鈺琳  </t>
    <phoneticPr fontId="1" type="noConversion"/>
  </si>
  <si>
    <t>4488</t>
    <phoneticPr fontId="1" type="noConversion"/>
  </si>
  <si>
    <t xml:space="preserve">史衛民  </t>
    <phoneticPr fontId="1" type="noConversion"/>
  </si>
  <si>
    <t>1395</t>
    <phoneticPr fontId="1" type="noConversion"/>
  </si>
  <si>
    <t xml:space="preserve">四月  </t>
    <phoneticPr fontId="1" type="noConversion"/>
  </si>
  <si>
    <t>10617</t>
    <phoneticPr fontId="1" type="noConversion"/>
  </si>
  <si>
    <t xml:space="preserve">四海國際集團有限公司  </t>
    <phoneticPr fontId="1" type="noConversion"/>
  </si>
  <si>
    <t>1631, 4590</t>
    <phoneticPr fontId="1" type="noConversion"/>
  </si>
  <si>
    <t xml:space="preserve">尼斯  </t>
    <phoneticPr fontId="1" type="noConversion"/>
  </si>
  <si>
    <t xml:space="preserve">尼雲  </t>
    <phoneticPr fontId="1" type="noConversion"/>
  </si>
  <si>
    <t>5757</t>
    <phoneticPr fontId="1" type="noConversion"/>
  </si>
  <si>
    <t xml:space="preserve">左舜生  </t>
    <phoneticPr fontId="1" type="noConversion"/>
  </si>
  <si>
    <t>4888</t>
    <phoneticPr fontId="1" type="noConversion"/>
  </si>
  <si>
    <t xml:space="preserve">布如源  </t>
    <phoneticPr fontId="1" type="noConversion"/>
  </si>
  <si>
    <t>7631</t>
    <phoneticPr fontId="1" type="noConversion"/>
  </si>
  <si>
    <t xml:space="preserve">布克布克  </t>
    <phoneticPr fontId="1" type="noConversion"/>
  </si>
  <si>
    <t>1422, 1433, 1613, 1940, 2692</t>
    <phoneticPr fontId="1" type="noConversion"/>
  </si>
  <si>
    <t xml:space="preserve">布萊克萬礦業有限公司  </t>
    <phoneticPr fontId="1" type="noConversion"/>
  </si>
  <si>
    <t>1635</t>
    <phoneticPr fontId="1" type="noConversion"/>
  </si>
  <si>
    <t xml:space="preserve">布裕民  </t>
    <phoneticPr fontId="1" type="noConversion"/>
  </si>
  <si>
    <t>7743-7750, 7756-7761, 10485-10494, 10502-10505</t>
    <phoneticPr fontId="1" type="noConversion"/>
  </si>
  <si>
    <t xml:space="preserve">布魯斯．包迪屈  </t>
    <phoneticPr fontId="1" type="noConversion"/>
  </si>
  <si>
    <t>7520, 8004</t>
    <phoneticPr fontId="1" type="noConversion"/>
  </si>
  <si>
    <t xml:space="preserve">平安健康醫療科技有限公司  </t>
    <phoneticPr fontId="1" type="noConversion"/>
  </si>
  <si>
    <t>4596, 9789</t>
    <phoneticPr fontId="1" type="noConversion"/>
  </si>
  <si>
    <t xml:space="preserve">平步青  </t>
    <phoneticPr fontId="1" type="noConversion"/>
  </si>
  <si>
    <t>2290</t>
    <phoneticPr fontId="1" type="noConversion"/>
  </si>
  <si>
    <t xml:space="preserve">平塚貴嗣  </t>
    <phoneticPr fontId="1" type="noConversion"/>
  </si>
  <si>
    <t xml:space="preserve">幼獅文化  </t>
    <phoneticPr fontId="1" type="noConversion"/>
  </si>
  <si>
    <t>4364, 4507-4510, 4557, 4711, 4960, 6958, 7123, 7265, 7544</t>
    <phoneticPr fontId="1" type="noConversion"/>
  </si>
  <si>
    <t xml:space="preserve">弘立書院小學中文部  </t>
    <phoneticPr fontId="1" type="noConversion"/>
  </si>
  <si>
    <t>5220</t>
    <phoneticPr fontId="1" type="noConversion"/>
  </si>
  <si>
    <t xml:space="preserve">弘立書院中國文化中心成員  </t>
    <phoneticPr fontId="1" type="noConversion"/>
  </si>
  <si>
    <t xml:space="preserve">打嗝岔dag_X  </t>
    <phoneticPr fontId="1" type="noConversion"/>
  </si>
  <si>
    <t>4877</t>
    <phoneticPr fontId="1" type="noConversion"/>
  </si>
  <si>
    <t xml:space="preserve">本見  </t>
    <phoneticPr fontId="1" type="noConversion"/>
  </si>
  <si>
    <t>9765</t>
    <phoneticPr fontId="1" type="noConversion"/>
  </si>
  <si>
    <t xml:space="preserve">本鄉昭由  </t>
    <phoneticPr fontId="1" type="noConversion"/>
  </si>
  <si>
    <t>8106</t>
    <phoneticPr fontId="1" type="noConversion"/>
  </si>
  <si>
    <t xml:space="preserve">本間高爾夫有限公司  </t>
    <phoneticPr fontId="1" type="noConversion"/>
  </si>
  <si>
    <t>1640, 9799</t>
    <phoneticPr fontId="1" type="noConversion"/>
  </si>
  <si>
    <t xml:space="preserve">未來少年  </t>
    <phoneticPr fontId="1" type="noConversion"/>
  </si>
  <si>
    <t>7065-7070</t>
    <phoneticPr fontId="1" type="noConversion"/>
  </si>
  <si>
    <t xml:space="preserve">未來兒童月刊編輯部  </t>
    <phoneticPr fontId="1" type="noConversion"/>
  </si>
  <si>
    <t xml:space="preserve">正戈羽公  </t>
    <phoneticPr fontId="1" type="noConversion"/>
  </si>
  <si>
    <t>10587</t>
    <phoneticPr fontId="1" type="noConversion"/>
  </si>
  <si>
    <t xml:space="preserve">民建聯  </t>
    <phoneticPr fontId="1" type="noConversion"/>
  </si>
  <si>
    <t>8288</t>
    <phoneticPr fontId="1" type="noConversion"/>
  </si>
  <si>
    <t xml:space="preserve">永井豪  </t>
    <phoneticPr fontId="1" type="noConversion"/>
  </si>
  <si>
    <t>5297-5300</t>
    <phoneticPr fontId="1" type="noConversion"/>
  </si>
  <si>
    <t xml:space="preserve">永帝  </t>
    <phoneticPr fontId="1" type="noConversion"/>
  </si>
  <si>
    <t>4350, 4433, 4560, 4678, 4825</t>
    <phoneticPr fontId="1" type="noConversion"/>
  </si>
  <si>
    <t xml:space="preserve">永嘉集團控股有限公司  </t>
    <phoneticPr fontId="1" type="noConversion"/>
  </si>
  <si>
    <t>4608, 9803</t>
    <phoneticPr fontId="1" type="noConversion"/>
  </si>
  <si>
    <t xml:space="preserve">玄蒔  </t>
    <phoneticPr fontId="1" type="noConversion"/>
  </si>
  <si>
    <t>7267</t>
    <phoneticPr fontId="1" type="noConversion"/>
  </si>
  <si>
    <t xml:space="preserve">玄覺  </t>
    <phoneticPr fontId="1" type="noConversion"/>
  </si>
  <si>
    <t>7691</t>
    <phoneticPr fontId="1" type="noConversion"/>
  </si>
  <si>
    <t xml:space="preserve">玉達榮  </t>
    <phoneticPr fontId="1" type="noConversion"/>
  </si>
  <si>
    <t>9597</t>
    <phoneticPr fontId="1" type="noConversion"/>
  </si>
  <si>
    <t xml:space="preserve">瓦萊麗．克羅斯  </t>
    <phoneticPr fontId="1" type="noConversion"/>
  </si>
  <si>
    <t>1442</t>
    <phoneticPr fontId="1" type="noConversion"/>
  </si>
  <si>
    <t xml:space="preserve">瓦爾特．卡斯培  </t>
    <phoneticPr fontId="1" type="noConversion"/>
  </si>
  <si>
    <t>10245</t>
    <phoneticPr fontId="1" type="noConversion"/>
  </si>
  <si>
    <t xml:space="preserve">甘泉  </t>
    <phoneticPr fontId="1" type="noConversion"/>
  </si>
  <si>
    <t>1873, 1907</t>
    <phoneticPr fontId="1" type="noConversion"/>
  </si>
  <si>
    <t xml:space="preserve">甘泉景  </t>
    <phoneticPr fontId="1" type="noConversion"/>
  </si>
  <si>
    <t>7426</t>
    <phoneticPr fontId="1" type="noConversion"/>
  </si>
  <si>
    <t xml:space="preserve">甘偉倫  </t>
    <phoneticPr fontId="1" type="noConversion"/>
  </si>
  <si>
    <t xml:space="preserve">田小野  </t>
    <phoneticPr fontId="1" type="noConversion"/>
  </si>
  <si>
    <t>4737</t>
    <phoneticPr fontId="1" type="noConversion"/>
  </si>
  <si>
    <t xml:space="preserve">田小琳  </t>
    <phoneticPr fontId="1" type="noConversion"/>
  </si>
  <si>
    <t>8063</t>
    <phoneticPr fontId="1" type="noConversion"/>
  </si>
  <si>
    <t xml:space="preserve">田甲  </t>
    <phoneticPr fontId="1" type="noConversion"/>
  </si>
  <si>
    <t>10140</t>
    <phoneticPr fontId="1" type="noConversion"/>
  </si>
  <si>
    <t xml:space="preserve">田宇  </t>
    <phoneticPr fontId="1" type="noConversion"/>
  </si>
  <si>
    <t>5100</t>
    <phoneticPr fontId="1" type="noConversion"/>
  </si>
  <si>
    <t xml:space="preserve">田飛龍  </t>
    <phoneticPr fontId="1" type="noConversion"/>
  </si>
  <si>
    <t>10278</t>
    <phoneticPr fontId="1" type="noConversion"/>
  </si>
  <si>
    <t xml:space="preserve">田登双  </t>
    <phoneticPr fontId="1" type="noConversion"/>
  </si>
  <si>
    <t>1974, 2053</t>
    <phoneticPr fontId="1" type="noConversion"/>
  </si>
  <si>
    <t xml:space="preserve">田鋒  </t>
    <phoneticPr fontId="1" type="noConversion"/>
  </si>
  <si>
    <t>8248</t>
    <phoneticPr fontId="1" type="noConversion"/>
  </si>
  <si>
    <t xml:space="preserve">申波  </t>
    <phoneticPr fontId="1" type="noConversion"/>
  </si>
  <si>
    <t>2431</t>
    <phoneticPr fontId="1" type="noConversion"/>
  </si>
  <si>
    <t xml:space="preserve">白水  </t>
    <phoneticPr fontId="1" type="noConversion"/>
  </si>
  <si>
    <t>7413</t>
    <phoneticPr fontId="1" type="noConversion"/>
  </si>
  <si>
    <t xml:space="preserve">白玉澤  </t>
    <phoneticPr fontId="1" type="noConversion"/>
  </si>
  <si>
    <t>2293</t>
    <phoneticPr fontId="1" type="noConversion"/>
  </si>
  <si>
    <t xml:space="preserve">白冰  </t>
    <phoneticPr fontId="1" type="noConversion"/>
  </si>
  <si>
    <t>1765, 2158</t>
    <phoneticPr fontId="1" type="noConversion"/>
  </si>
  <si>
    <t xml:space="preserve">白告  </t>
    <phoneticPr fontId="1" type="noConversion"/>
  </si>
  <si>
    <t>1788</t>
    <phoneticPr fontId="1" type="noConversion"/>
  </si>
  <si>
    <t xml:space="preserve">白祖根  </t>
    <phoneticPr fontId="1" type="noConversion"/>
  </si>
  <si>
    <t>7922-7923, 7929-7930</t>
    <phoneticPr fontId="1" type="noConversion"/>
  </si>
  <si>
    <t xml:space="preserve">白道人  </t>
    <phoneticPr fontId="1" type="noConversion"/>
  </si>
  <si>
    <t>4498</t>
    <phoneticPr fontId="1" type="noConversion"/>
  </si>
  <si>
    <t xml:space="preserve">白儀  </t>
    <phoneticPr fontId="1" type="noConversion"/>
  </si>
  <si>
    <t>7800</t>
    <phoneticPr fontId="1" type="noConversion"/>
  </si>
  <si>
    <t xml:space="preserve">白嫻棠  </t>
    <phoneticPr fontId="1" type="noConversion"/>
  </si>
  <si>
    <t>7016, 9646</t>
    <phoneticPr fontId="1" type="noConversion"/>
  </si>
  <si>
    <t xml:space="preserve">白寬犁  </t>
    <phoneticPr fontId="1" type="noConversion"/>
  </si>
  <si>
    <t xml:space="preserve">白澤  </t>
    <phoneticPr fontId="1" type="noConversion"/>
  </si>
  <si>
    <t>5246</t>
    <phoneticPr fontId="1" type="noConversion"/>
  </si>
  <si>
    <t xml:space="preserve">石ノ森章太郎  </t>
    <phoneticPr fontId="1" type="noConversion"/>
  </si>
  <si>
    <t>4995-4996, 5420-5421</t>
    <phoneticPr fontId="1" type="noConversion"/>
  </si>
  <si>
    <t xml:space="preserve">石川明  </t>
    <phoneticPr fontId="1" type="noConversion"/>
  </si>
  <si>
    <t>5331</t>
    <phoneticPr fontId="1" type="noConversion"/>
  </si>
  <si>
    <t xml:space="preserve">石之森章太郎  </t>
    <phoneticPr fontId="1" type="noConversion"/>
  </si>
  <si>
    <t>8226, 8229</t>
    <phoneticPr fontId="1" type="noConversion"/>
  </si>
  <si>
    <t xml:space="preserve">石化香  </t>
    <phoneticPr fontId="1" type="noConversion"/>
  </si>
  <si>
    <t xml:space="preserve">石定  </t>
    <phoneticPr fontId="1" type="noConversion"/>
  </si>
  <si>
    <t>2023</t>
    <phoneticPr fontId="1" type="noConversion"/>
  </si>
  <si>
    <t xml:space="preserve">石朋  </t>
    <phoneticPr fontId="1" type="noConversion"/>
  </si>
  <si>
    <t>4348, 4647</t>
    <phoneticPr fontId="1" type="noConversion"/>
  </si>
  <si>
    <t xml:space="preserve">石秋新  </t>
    <phoneticPr fontId="1" type="noConversion"/>
  </si>
  <si>
    <t>1730</t>
    <phoneticPr fontId="1" type="noConversion"/>
  </si>
  <si>
    <t xml:space="preserve">石軍  </t>
    <phoneticPr fontId="1" type="noConversion"/>
  </si>
  <si>
    <t>4824</t>
    <phoneticPr fontId="1" type="noConversion"/>
  </si>
  <si>
    <t xml:space="preserve">石晟怡  </t>
    <phoneticPr fontId="1" type="noConversion"/>
  </si>
  <si>
    <t>10968</t>
    <phoneticPr fontId="1" type="noConversion"/>
  </si>
  <si>
    <t xml:space="preserve">石猴  </t>
    <phoneticPr fontId="1" type="noConversion"/>
  </si>
  <si>
    <t>5492-5493</t>
    <phoneticPr fontId="1" type="noConversion"/>
  </si>
  <si>
    <t xml:space="preserve">石發山  </t>
    <phoneticPr fontId="1" type="noConversion"/>
  </si>
  <si>
    <t>2113</t>
    <phoneticPr fontId="1" type="noConversion"/>
  </si>
  <si>
    <t xml:space="preserve">石熙仁  </t>
    <phoneticPr fontId="1" type="noConversion"/>
  </si>
  <si>
    <t>4922</t>
    <phoneticPr fontId="1" type="noConversion"/>
  </si>
  <si>
    <t xml:space="preserve">石曉欣  </t>
    <phoneticPr fontId="1" type="noConversion"/>
  </si>
  <si>
    <t>9927</t>
    <phoneticPr fontId="1" type="noConversion"/>
  </si>
  <si>
    <t xml:space="preserve">石龍博物館  </t>
    <phoneticPr fontId="1" type="noConversion"/>
  </si>
  <si>
    <t>2188</t>
    <phoneticPr fontId="1" type="noConversion"/>
  </si>
  <si>
    <t>六畫</t>
    <phoneticPr fontId="1" type="noConversion"/>
  </si>
  <si>
    <t xml:space="preserve">亦舒  </t>
    <phoneticPr fontId="1" type="noConversion"/>
  </si>
  <si>
    <t>2724, 6949, 8067</t>
    <phoneticPr fontId="1" type="noConversion"/>
  </si>
  <si>
    <t xml:space="preserve">伍汝  </t>
    <phoneticPr fontId="1" type="noConversion"/>
  </si>
  <si>
    <t>5558</t>
    <phoneticPr fontId="1" type="noConversion"/>
  </si>
  <si>
    <t xml:space="preserve">伍步璣  </t>
    <phoneticPr fontId="1" type="noConversion"/>
  </si>
  <si>
    <t>2046</t>
    <phoneticPr fontId="1" type="noConversion"/>
  </si>
  <si>
    <t xml:space="preserve">伍岳峰  </t>
    <phoneticPr fontId="1" type="noConversion"/>
  </si>
  <si>
    <t>1356</t>
    <phoneticPr fontId="1" type="noConversion"/>
  </si>
  <si>
    <t xml:space="preserve">伍珩  </t>
    <phoneticPr fontId="1" type="noConversion"/>
  </si>
  <si>
    <t>9805</t>
    <phoneticPr fontId="1" type="noConversion"/>
  </si>
  <si>
    <t xml:space="preserve">伍詠光  </t>
    <phoneticPr fontId="1" type="noConversion"/>
  </si>
  <si>
    <t>7251, 8005</t>
    <phoneticPr fontId="1" type="noConversion"/>
  </si>
  <si>
    <t xml:space="preserve">伍麗微  </t>
    <phoneticPr fontId="1" type="noConversion"/>
  </si>
  <si>
    <t>7004, 7308, 7470, 7628</t>
    <phoneticPr fontId="1" type="noConversion"/>
  </si>
  <si>
    <t xml:space="preserve">任凡  </t>
    <phoneticPr fontId="1" type="noConversion"/>
  </si>
  <si>
    <t>4655</t>
    <phoneticPr fontId="1" type="noConversion"/>
  </si>
  <si>
    <t xml:space="preserve">任永權  </t>
    <phoneticPr fontId="1" type="noConversion"/>
  </si>
  <si>
    <t>4880, 10100</t>
    <phoneticPr fontId="1" type="noConversion"/>
  </si>
  <si>
    <t xml:space="preserve">任立平  </t>
    <phoneticPr fontId="1" type="noConversion"/>
  </si>
  <si>
    <t>5372</t>
    <phoneticPr fontId="1" type="noConversion"/>
  </si>
  <si>
    <t xml:space="preserve">任來  </t>
    <phoneticPr fontId="1" type="noConversion"/>
  </si>
  <si>
    <t>10675</t>
    <phoneticPr fontId="1" type="noConversion"/>
  </si>
  <si>
    <t xml:space="preserve">任亮憲  </t>
    <phoneticPr fontId="1" type="noConversion"/>
  </si>
  <si>
    <t>5360</t>
    <phoneticPr fontId="1" type="noConversion"/>
  </si>
  <si>
    <t xml:space="preserve">任湘  </t>
    <phoneticPr fontId="1" type="noConversion"/>
  </si>
  <si>
    <t xml:space="preserve">任劉琼玉  </t>
    <phoneticPr fontId="1" type="noConversion"/>
  </si>
  <si>
    <t xml:space="preserve">伊林  </t>
    <phoneticPr fontId="1" type="noConversion"/>
  </si>
  <si>
    <t>2713</t>
    <phoneticPr fontId="1" type="noConversion"/>
  </si>
  <si>
    <t xml:space="preserve">伊藤美佳  </t>
    <phoneticPr fontId="1" type="noConversion"/>
  </si>
  <si>
    <t xml:space="preserve">全正文  </t>
    <phoneticPr fontId="1" type="noConversion"/>
  </si>
  <si>
    <t>5453</t>
    <phoneticPr fontId="1" type="noConversion"/>
  </si>
  <si>
    <t xml:space="preserve">全國青少年美術書法大賽組委會  </t>
    <phoneticPr fontId="1" type="noConversion"/>
  </si>
  <si>
    <t>2148</t>
    <phoneticPr fontId="1" type="noConversion"/>
  </si>
  <si>
    <t xml:space="preserve">刑軼  </t>
    <phoneticPr fontId="1" type="noConversion"/>
  </si>
  <si>
    <t>4657</t>
    <phoneticPr fontId="1" type="noConversion"/>
  </si>
  <si>
    <t xml:space="preserve">匡智元朗晨樂學校基金組  </t>
    <phoneticPr fontId="1" type="noConversion"/>
  </si>
  <si>
    <t>2239</t>
    <phoneticPr fontId="1" type="noConversion"/>
  </si>
  <si>
    <t xml:space="preserve">印尼雅加達新華校友會  </t>
    <phoneticPr fontId="1" type="noConversion"/>
  </si>
  <si>
    <t>4685-4686</t>
    <phoneticPr fontId="1" type="noConversion"/>
  </si>
  <si>
    <t xml:space="preserve">危令敦  </t>
    <phoneticPr fontId="1" type="noConversion"/>
  </si>
  <si>
    <t>5012</t>
    <phoneticPr fontId="1" type="noConversion"/>
  </si>
  <si>
    <t xml:space="preserve">吉利汽車控股有限公司  </t>
    <phoneticPr fontId="1" type="noConversion"/>
  </si>
  <si>
    <t>7199</t>
    <phoneticPr fontId="1" type="noConversion"/>
  </si>
  <si>
    <t xml:space="preserve">吉林省集郵協會  </t>
    <phoneticPr fontId="1" type="noConversion"/>
  </si>
  <si>
    <t>1701</t>
    <phoneticPr fontId="1" type="noConversion"/>
  </si>
  <si>
    <t xml:space="preserve">吉林省楷模文化服務中心  </t>
    <phoneticPr fontId="1" type="noConversion"/>
  </si>
  <si>
    <t>9828-9829</t>
    <phoneticPr fontId="1" type="noConversion"/>
  </si>
  <si>
    <t xml:space="preserve">吉美林巴  </t>
    <phoneticPr fontId="1" type="noConversion"/>
  </si>
  <si>
    <t>4385</t>
    <phoneticPr fontId="1" type="noConversion"/>
  </si>
  <si>
    <t xml:space="preserve">吉爾．比烏恩  </t>
    <phoneticPr fontId="1" type="noConversion"/>
  </si>
  <si>
    <t>1438</t>
    <phoneticPr fontId="1" type="noConversion"/>
  </si>
  <si>
    <t xml:space="preserve">吐紙超人  </t>
    <phoneticPr fontId="1" type="noConversion"/>
  </si>
  <si>
    <t>1623-1624</t>
    <phoneticPr fontId="1" type="noConversion"/>
  </si>
  <si>
    <t xml:space="preserve">向日葵出版社  </t>
    <phoneticPr fontId="1" type="noConversion"/>
  </si>
  <si>
    <t>6986-6991, 7111</t>
    <phoneticPr fontId="1" type="noConversion"/>
  </si>
  <si>
    <t xml:space="preserve">向西村上春樹  </t>
    <phoneticPr fontId="1" type="noConversion"/>
  </si>
  <si>
    <t>2045</t>
    <phoneticPr fontId="1" type="noConversion"/>
  </si>
  <si>
    <t xml:space="preserve">向凌云  </t>
    <phoneticPr fontId="1" type="noConversion"/>
  </si>
  <si>
    <t>4491</t>
    <phoneticPr fontId="1" type="noConversion"/>
  </si>
  <si>
    <t xml:space="preserve">合景悠活集團控股有限公司  </t>
    <phoneticPr fontId="1" type="noConversion"/>
  </si>
  <si>
    <t>4646</t>
    <phoneticPr fontId="1" type="noConversion"/>
  </si>
  <si>
    <t xml:space="preserve">多利  </t>
    <phoneticPr fontId="1" type="noConversion"/>
  </si>
  <si>
    <t>7389</t>
    <phoneticPr fontId="1" type="noConversion"/>
  </si>
  <si>
    <t xml:space="preserve">多看一二  </t>
    <phoneticPr fontId="1" type="noConversion"/>
  </si>
  <si>
    <t>2467</t>
    <phoneticPr fontId="1" type="noConversion"/>
  </si>
  <si>
    <t xml:space="preserve">多語言出版翻譯組  </t>
    <phoneticPr fontId="1" type="noConversion"/>
  </si>
  <si>
    <t>2387-2392</t>
    <phoneticPr fontId="1" type="noConversion"/>
  </si>
  <si>
    <t xml:space="preserve">好孩子國際控股有限公司  </t>
    <phoneticPr fontId="1" type="noConversion"/>
  </si>
  <si>
    <t>4662, 9852</t>
    <phoneticPr fontId="1" type="noConversion"/>
  </si>
  <si>
    <t xml:space="preserve">如是  </t>
    <phoneticPr fontId="1" type="noConversion"/>
  </si>
  <si>
    <t>10811</t>
    <phoneticPr fontId="1" type="noConversion"/>
  </si>
  <si>
    <t xml:space="preserve">宇陽  </t>
    <phoneticPr fontId="1" type="noConversion"/>
  </si>
  <si>
    <t>10107</t>
    <phoneticPr fontId="1" type="noConversion"/>
  </si>
  <si>
    <t xml:space="preserve">安安  </t>
    <phoneticPr fontId="1" type="noConversion"/>
  </si>
  <si>
    <t>5363</t>
    <phoneticPr fontId="1" type="noConversion"/>
  </si>
  <si>
    <t xml:space="preserve">安行海  </t>
    <phoneticPr fontId="1" type="noConversion"/>
  </si>
  <si>
    <t>8229, 8274</t>
    <phoneticPr fontId="1" type="noConversion"/>
  </si>
  <si>
    <t xml:space="preserve">安姑娘  </t>
    <phoneticPr fontId="1" type="noConversion"/>
  </si>
  <si>
    <t>9851</t>
    <phoneticPr fontId="1" type="noConversion"/>
  </si>
  <si>
    <t xml:space="preserve">安東尼．聖修伯里  </t>
    <phoneticPr fontId="1" type="noConversion"/>
  </si>
  <si>
    <t>7003</t>
    <phoneticPr fontId="1" type="noConversion"/>
  </si>
  <si>
    <t xml:space="preserve">安武林  </t>
    <phoneticPr fontId="1" type="noConversion"/>
  </si>
  <si>
    <t>4511</t>
    <phoneticPr fontId="1" type="noConversion"/>
  </si>
  <si>
    <t xml:space="preserve">安徒生  </t>
    <phoneticPr fontId="1" type="noConversion"/>
  </si>
  <si>
    <t>7844</t>
    <phoneticPr fontId="1" type="noConversion"/>
  </si>
  <si>
    <t xml:space="preserve">安部  </t>
    <phoneticPr fontId="1" type="noConversion"/>
  </si>
  <si>
    <t xml:space="preserve">安達充  </t>
    <phoneticPr fontId="1" type="noConversion"/>
  </si>
  <si>
    <t>5824</t>
    <phoneticPr fontId="1" type="noConversion"/>
  </si>
  <si>
    <t xml:space="preserve">安德魯．喬伊納  </t>
    <phoneticPr fontId="1" type="noConversion"/>
  </si>
  <si>
    <t>1440</t>
    <phoneticPr fontId="1" type="noConversion"/>
  </si>
  <si>
    <t xml:space="preserve">安觀青  </t>
    <phoneticPr fontId="1" type="noConversion"/>
  </si>
  <si>
    <t>1815</t>
    <phoneticPr fontId="1" type="noConversion"/>
  </si>
  <si>
    <t xml:space="preserve">尖子樂園Miss Stella及團隊  </t>
    <phoneticPr fontId="1" type="noConversion"/>
  </si>
  <si>
    <t>7027</t>
    <phoneticPr fontId="1" type="noConversion"/>
  </si>
  <si>
    <t xml:space="preserve">尖子樂園其Sir及團隊  </t>
    <phoneticPr fontId="1" type="noConversion"/>
  </si>
  <si>
    <t>8107-8108</t>
    <phoneticPr fontId="1" type="noConversion"/>
  </si>
  <si>
    <t xml:space="preserve">尖沙咀置業集團有限公司  </t>
    <phoneticPr fontId="1" type="noConversion"/>
  </si>
  <si>
    <t>9860</t>
    <phoneticPr fontId="1" type="noConversion"/>
  </si>
  <si>
    <t xml:space="preserve">成千凡  </t>
    <phoneticPr fontId="1" type="noConversion"/>
  </si>
  <si>
    <t>7053, 8152</t>
    <phoneticPr fontId="1" type="noConversion"/>
  </si>
  <si>
    <t xml:space="preserve">成長  </t>
    <phoneticPr fontId="1" type="noConversion"/>
  </si>
  <si>
    <t>1986, 2677</t>
    <phoneticPr fontId="1" type="noConversion"/>
  </si>
  <si>
    <t xml:space="preserve">曲敬來  </t>
    <phoneticPr fontId="1" type="noConversion"/>
  </si>
  <si>
    <t>7230</t>
    <phoneticPr fontId="1" type="noConversion"/>
  </si>
  <si>
    <t xml:space="preserve">有心無默  </t>
    <phoneticPr fontId="1" type="noConversion"/>
  </si>
  <si>
    <t>7338, 7659, 10591</t>
    <phoneticPr fontId="1" type="noConversion"/>
  </si>
  <si>
    <t xml:space="preserve">有賀等  </t>
    <phoneticPr fontId="1" type="noConversion"/>
  </si>
  <si>
    <t xml:space="preserve">朴宇熙  </t>
    <phoneticPr fontId="1" type="noConversion"/>
  </si>
  <si>
    <t>4821, 7401</t>
    <phoneticPr fontId="1" type="noConversion"/>
  </si>
  <si>
    <t xml:space="preserve">朴美花  </t>
    <phoneticPr fontId="1" type="noConversion"/>
  </si>
  <si>
    <t>1914</t>
    <phoneticPr fontId="1" type="noConversion"/>
  </si>
  <si>
    <t xml:space="preserve">朴智媛  </t>
    <phoneticPr fontId="1" type="noConversion"/>
  </si>
  <si>
    <t>2193, 7812</t>
    <phoneticPr fontId="1" type="noConversion"/>
  </si>
  <si>
    <t xml:space="preserve">朱士芳  </t>
    <phoneticPr fontId="1" type="noConversion"/>
  </si>
  <si>
    <t>2706</t>
    <phoneticPr fontId="1" type="noConversion"/>
  </si>
  <si>
    <t xml:space="preserve">朱文樵  </t>
    <phoneticPr fontId="1" type="noConversion"/>
  </si>
  <si>
    <t>5199</t>
    <phoneticPr fontId="1" type="noConversion"/>
  </si>
  <si>
    <t xml:space="preserve">朱永鴻  </t>
    <phoneticPr fontId="1" type="noConversion"/>
  </si>
  <si>
    <t>1549</t>
    <phoneticPr fontId="1" type="noConversion"/>
  </si>
  <si>
    <t xml:space="preserve">朱目彤  </t>
    <phoneticPr fontId="1" type="noConversion"/>
  </si>
  <si>
    <t>4347, 4995-4996, 5264-5271, 5297-5300, 5420-5421, 5449-5451, 5648-5650</t>
    <phoneticPr fontId="1" type="noConversion"/>
  </si>
  <si>
    <t xml:space="preserve">朱立鴻  </t>
    <phoneticPr fontId="1" type="noConversion"/>
  </si>
  <si>
    <t>2371</t>
    <phoneticPr fontId="1" type="noConversion"/>
  </si>
  <si>
    <t xml:space="preserve">朱光潛  </t>
    <phoneticPr fontId="1" type="noConversion"/>
  </si>
  <si>
    <t>8134</t>
    <phoneticPr fontId="1" type="noConversion"/>
  </si>
  <si>
    <t xml:space="preserve">朱全增  </t>
    <phoneticPr fontId="1" type="noConversion"/>
  </si>
  <si>
    <t>7237</t>
    <phoneticPr fontId="1" type="noConversion"/>
  </si>
  <si>
    <t xml:space="preserve">朱帆  </t>
    <phoneticPr fontId="1" type="noConversion"/>
  </si>
  <si>
    <t>1828</t>
    <phoneticPr fontId="1" type="noConversion"/>
  </si>
  <si>
    <t xml:space="preserve">朱自清  </t>
    <phoneticPr fontId="1" type="noConversion"/>
  </si>
  <si>
    <t>4707, 7774, 8068</t>
    <phoneticPr fontId="1" type="noConversion"/>
  </si>
  <si>
    <t xml:space="preserve">朱志宇  </t>
    <phoneticPr fontId="1" type="noConversion"/>
  </si>
  <si>
    <t>7442</t>
    <phoneticPr fontId="1" type="noConversion"/>
  </si>
  <si>
    <t xml:space="preserve">朱杏茵  </t>
    <phoneticPr fontId="1" type="noConversion"/>
  </si>
  <si>
    <t>2489-2508, 8111-8120, 10838-10839</t>
    <phoneticPr fontId="1" type="noConversion"/>
  </si>
  <si>
    <t xml:space="preserve">朱亮  </t>
    <phoneticPr fontId="1" type="noConversion"/>
  </si>
  <si>
    <t>1531</t>
    <phoneticPr fontId="1" type="noConversion"/>
  </si>
  <si>
    <t xml:space="preserve">朱南  </t>
    <phoneticPr fontId="1" type="noConversion"/>
  </si>
  <si>
    <t>5380</t>
    <phoneticPr fontId="1" type="noConversion"/>
  </si>
  <si>
    <t xml:space="preserve">朱思賢  </t>
    <phoneticPr fontId="1" type="noConversion"/>
  </si>
  <si>
    <t>4679</t>
    <phoneticPr fontId="1" type="noConversion"/>
  </si>
  <si>
    <t xml:space="preserve">朱飛虎  </t>
    <phoneticPr fontId="1" type="noConversion"/>
  </si>
  <si>
    <t>4445</t>
    <phoneticPr fontId="1" type="noConversion"/>
  </si>
  <si>
    <t xml:space="preserve">朱健剛  </t>
    <phoneticPr fontId="1" type="noConversion"/>
  </si>
  <si>
    <t>10676</t>
    <phoneticPr fontId="1" type="noConversion"/>
  </si>
  <si>
    <t xml:space="preserve">朱國傑  </t>
    <phoneticPr fontId="1" type="noConversion"/>
  </si>
  <si>
    <t>4830</t>
    <phoneticPr fontId="1" type="noConversion"/>
  </si>
  <si>
    <t xml:space="preserve">朱國賢  </t>
    <phoneticPr fontId="1" type="noConversion"/>
  </si>
  <si>
    <t>10835</t>
    <phoneticPr fontId="1" type="noConversion"/>
  </si>
  <si>
    <t xml:space="preserve">朱國藩  </t>
    <phoneticPr fontId="1" type="noConversion"/>
  </si>
  <si>
    <t>10293</t>
    <phoneticPr fontId="1" type="noConversion"/>
  </si>
  <si>
    <t xml:space="preserve">朱崇學  </t>
    <phoneticPr fontId="1" type="noConversion"/>
  </si>
  <si>
    <t>5350</t>
    <phoneticPr fontId="1" type="noConversion"/>
  </si>
  <si>
    <t xml:space="preserve">朱梅馥  </t>
    <phoneticPr fontId="1" type="noConversion"/>
  </si>
  <si>
    <t>2178</t>
    <phoneticPr fontId="1" type="noConversion"/>
  </si>
  <si>
    <t xml:space="preserve">朱盛鐳  </t>
    <phoneticPr fontId="1" type="noConversion"/>
  </si>
  <si>
    <t>1518</t>
    <phoneticPr fontId="1" type="noConversion"/>
  </si>
  <si>
    <t xml:space="preserve">朱凱勤  </t>
    <phoneticPr fontId="1" type="noConversion"/>
  </si>
  <si>
    <t>5537</t>
    <phoneticPr fontId="1" type="noConversion"/>
  </si>
  <si>
    <t xml:space="preserve">朱華  </t>
    <phoneticPr fontId="1" type="noConversion"/>
  </si>
  <si>
    <t>1980, 7089</t>
    <phoneticPr fontId="1" type="noConversion"/>
  </si>
  <si>
    <t xml:space="preserve">朱詠筠  </t>
    <phoneticPr fontId="1" type="noConversion"/>
  </si>
  <si>
    <t>5233</t>
    <phoneticPr fontId="1" type="noConversion"/>
  </si>
  <si>
    <t xml:space="preserve">朱碧蓮  </t>
    <phoneticPr fontId="1" type="noConversion"/>
  </si>
  <si>
    <t>1601-1603</t>
    <phoneticPr fontId="1" type="noConversion"/>
  </si>
  <si>
    <t xml:space="preserve">朱學聰  </t>
    <phoneticPr fontId="1" type="noConversion"/>
  </si>
  <si>
    <t>7043</t>
    <phoneticPr fontId="1" type="noConversion"/>
  </si>
  <si>
    <t xml:space="preserve">朱曉紅  </t>
    <phoneticPr fontId="1" type="noConversion"/>
  </si>
  <si>
    <t>5206</t>
    <phoneticPr fontId="1" type="noConversion"/>
  </si>
  <si>
    <t xml:space="preserve">朱燦麟  </t>
    <phoneticPr fontId="1" type="noConversion"/>
  </si>
  <si>
    <t>4911</t>
    <phoneticPr fontId="1" type="noConversion"/>
  </si>
  <si>
    <t xml:space="preserve">江小陽  </t>
    <phoneticPr fontId="1" type="noConversion"/>
  </si>
  <si>
    <t>4924</t>
    <phoneticPr fontId="1" type="noConversion"/>
  </si>
  <si>
    <t xml:space="preserve">江戶川亂步  </t>
    <phoneticPr fontId="1" type="noConversion"/>
  </si>
  <si>
    <t>7107</t>
    <phoneticPr fontId="1" type="noConversion"/>
  </si>
  <si>
    <t xml:space="preserve">江宇賢  </t>
    <phoneticPr fontId="1" type="noConversion"/>
  </si>
  <si>
    <t>7072</t>
    <phoneticPr fontId="1" type="noConversion"/>
  </si>
  <si>
    <t xml:space="preserve">江守道  </t>
    <phoneticPr fontId="1" type="noConversion"/>
  </si>
  <si>
    <t>7639</t>
    <phoneticPr fontId="1" type="noConversion"/>
  </si>
  <si>
    <t xml:space="preserve">江迅  </t>
    <phoneticPr fontId="1" type="noConversion"/>
  </si>
  <si>
    <t>5695, 10291</t>
    <phoneticPr fontId="1" type="noConversion"/>
  </si>
  <si>
    <t xml:space="preserve">江欣儀  </t>
    <phoneticPr fontId="1" type="noConversion"/>
  </si>
  <si>
    <t>4874-4875</t>
    <phoneticPr fontId="1" type="noConversion"/>
  </si>
  <si>
    <t xml:space="preserve">江思岸  </t>
    <phoneticPr fontId="1" type="noConversion"/>
  </si>
  <si>
    <t>5461</t>
    <phoneticPr fontId="1" type="noConversion"/>
  </si>
  <si>
    <t xml:space="preserve">江浩民  </t>
    <phoneticPr fontId="1" type="noConversion"/>
  </si>
  <si>
    <t>4307</t>
    <phoneticPr fontId="1" type="noConversion"/>
  </si>
  <si>
    <t xml:space="preserve">江記  </t>
    <phoneticPr fontId="1" type="noConversion"/>
  </si>
  <si>
    <t>1725-1726</t>
    <phoneticPr fontId="1" type="noConversion"/>
  </si>
  <si>
    <t xml:space="preserve">江萍  </t>
    <phoneticPr fontId="1" type="noConversion"/>
  </si>
  <si>
    <t>1510</t>
    <phoneticPr fontId="1" type="noConversion"/>
  </si>
  <si>
    <t xml:space="preserve">江鈴墨  </t>
    <phoneticPr fontId="1" type="noConversion"/>
  </si>
  <si>
    <t>7400</t>
    <phoneticPr fontId="1" type="noConversion"/>
  </si>
  <si>
    <t xml:space="preserve">江曉琳  </t>
    <phoneticPr fontId="1" type="noConversion"/>
  </si>
  <si>
    <t>6927</t>
    <phoneticPr fontId="1" type="noConversion"/>
  </si>
  <si>
    <t xml:space="preserve">池上遼一  </t>
    <phoneticPr fontId="1" type="noConversion"/>
  </si>
  <si>
    <t>4681-4682, 4976-4983, 5212-5218</t>
    <phoneticPr fontId="1" type="noConversion"/>
  </si>
  <si>
    <t xml:space="preserve">池本幹雄  </t>
    <phoneticPr fontId="1" type="noConversion"/>
  </si>
  <si>
    <t>2735</t>
    <phoneticPr fontId="1" type="noConversion"/>
  </si>
  <si>
    <t xml:space="preserve">池田大作  </t>
    <phoneticPr fontId="1" type="noConversion"/>
  </si>
  <si>
    <t>2186, 4340, 5278, 7810, 10551</t>
    <phoneticPr fontId="1" type="noConversion"/>
  </si>
  <si>
    <t xml:space="preserve">灰若  </t>
    <phoneticPr fontId="1" type="noConversion"/>
  </si>
  <si>
    <t>4634, 8337</t>
    <phoneticPr fontId="1" type="noConversion"/>
  </si>
  <si>
    <t xml:space="preserve">牟艾莉  </t>
    <phoneticPr fontId="1" type="noConversion"/>
  </si>
  <si>
    <t xml:space="preserve">牟偉娜  </t>
    <phoneticPr fontId="1" type="noConversion"/>
  </si>
  <si>
    <t>5227</t>
    <phoneticPr fontId="1" type="noConversion"/>
  </si>
  <si>
    <t xml:space="preserve">百年新華崢嶸歲月編委會  </t>
    <phoneticPr fontId="1" type="noConversion"/>
  </si>
  <si>
    <t xml:space="preserve">百利保控股有限公司  </t>
    <phoneticPr fontId="1" type="noConversion"/>
  </si>
  <si>
    <t>1732, 4687</t>
    <phoneticPr fontId="1" type="noConversion"/>
  </si>
  <si>
    <t xml:space="preserve">百威亞太控股有限公司  </t>
    <phoneticPr fontId="1" type="noConversion"/>
  </si>
  <si>
    <t>4688</t>
    <phoneticPr fontId="1" type="noConversion"/>
  </si>
  <si>
    <t xml:space="preserve">百舜翻譯  </t>
    <phoneticPr fontId="1" type="noConversion"/>
  </si>
  <si>
    <t xml:space="preserve">米高．比格瑪  </t>
    <phoneticPr fontId="1" type="noConversion"/>
  </si>
  <si>
    <t>1445</t>
    <phoneticPr fontId="1" type="noConversion"/>
  </si>
  <si>
    <t xml:space="preserve">米雪兒  </t>
    <phoneticPr fontId="1" type="noConversion"/>
  </si>
  <si>
    <t>4428, 4671</t>
    <phoneticPr fontId="1" type="noConversion"/>
  </si>
  <si>
    <t xml:space="preserve">米萊童書  </t>
    <phoneticPr fontId="1" type="noConversion"/>
  </si>
  <si>
    <t>4442</t>
    <phoneticPr fontId="1" type="noConversion"/>
  </si>
  <si>
    <t xml:space="preserve">米雲坡  </t>
    <phoneticPr fontId="1" type="noConversion"/>
  </si>
  <si>
    <t>7814</t>
    <phoneticPr fontId="1" type="noConversion"/>
  </si>
  <si>
    <t xml:space="preserve">米歇爾．皮克馬爾  </t>
    <phoneticPr fontId="1" type="noConversion"/>
  </si>
  <si>
    <t>1439</t>
    <phoneticPr fontId="1" type="noConversion"/>
  </si>
  <si>
    <t xml:space="preserve">米歇爾．範．澤弗倫  </t>
    <phoneticPr fontId="1" type="noConversion"/>
  </si>
  <si>
    <t xml:space="preserve">米鶴都  </t>
    <phoneticPr fontId="1" type="noConversion"/>
  </si>
  <si>
    <t>4648-4649</t>
    <phoneticPr fontId="1" type="noConversion"/>
  </si>
  <si>
    <t xml:space="preserve">羊格  </t>
    <phoneticPr fontId="1" type="noConversion"/>
  </si>
  <si>
    <t>7021</t>
    <phoneticPr fontId="1" type="noConversion"/>
  </si>
  <si>
    <t xml:space="preserve">老子  </t>
    <phoneticPr fontId="1" type="noConversion"/>
  </si>
  <si>
    <t>2419</t>
    <phoneticPr fontId="1" type="noConversion"/>
  </si>
  <si>
    <t xml:space="preserve">老舍  </t>
    <phoneticPr fontId="1" type="noConversion"/>
  </si>
  <si>
    <t>2655</t>
    <phoneticPr fontId="1" type="noConversion"/>
  </si>
  <si>
    <t xml:space="preserve">艾文兒  </t>
    <phoneticPr fontId="1" type="noConversion"/>
  </si>
  <si>
    <t>4882</t>
    <phoneticPr fontId="1" type="noConversion"/>
  </si>
  <si>
    <t xml:space="preserve">艾石克  </t>
    <phoneticPr fontId="1" type="noConversion"/>
  </si>
  <si>
    <t>1367, 10633</t>
    <phoneticPr fontId="1" type="noConversion"/>
  </si>
  <si>
    <t xml:space="preserve">艾安  </t>
    <phoneticPr fontId="1" type="noConversion"/>
  </si>
  <si>
    <t>5782</t>
    <phoneticPr fontId="1" type="noConversion"/>
  </si>
  <si>
    <t xml:space="preserve">艾阮  </t>
    <phoneticPr fontId="1" type="noConversion"/>
  </si>
  <si>
    <t>8281</t>
    <phoneticPr fontId="1" type="noConversion"/>
  </si>
  <si>
    <t xml:space="preserve">艾倫  </t>
    <phoneticPr fontId="1" type="noConversion"/>
  </si>
  <si>
    <t>2729</t>
    <phoneticPr fontId="1" type="noConversion"/>
  </si>
  <si>
    <t xml:space="preserve">西井敏恭  </t>
    <phoneticPr fontId="1" type="noConversion"/>
  </si>
  <si>
    <t>4645</t>
    <phoneticPr fontId="1" type="noConversion"/>
  </si>
  <si>
    <t xml:space="preserve">西西  </t>
    <phoneticPr fontId="1" type="noConversion"/>
  </si>
  <si>
    <t>7262</t>
    <phoneticPr fontId="1" type="noConversion"/>
  </si>
  <si>
    <t xml:space="preserve">西修  </t>
    <phoneticPr fontId="1" type="noConversion"/>
  </si>
  <si>
    <t>4343-4345</t>
    <phoneticPr fontId="1" type="noConversion"/>
  </si>
  <si>
    <t xml:space="preserve">西樓月如鈎  </t>
    <phoneticPr fontId="1" type="noConversion"/>
  </si>
  <si>
    <t>8099, 8197</t>
    <phoneticPr fontId="1" type="noConversion"/>
  </si>
  <si>
    <t xml:space="preserve">阡陌  </t>
    <phoneticPr fontId="1" type="noConversion"/>
  </si>
  <si>
    <t>5468</t>
    <phoneticPr fontId="1" type="noConversion"/>
  </si>
  <si>
    <t>七畫</t>
    <phoneticPr fontId="1" type="noConversion"/>
  </si>
  <si>
    <t xml:space="preserve">亨里克．威爾遜  </t>
    <phoneticPr fontId="1" type="noConversion"/>
  </si>
  <si>
    <t xml:space="preserve">余中哲  </t>
    <phoneticPr fontId="1" type="noConversion"/>
  </si>
  <si>
    <t>7456</t>
    <phoneticPr fontId="1" type="noConversion"/>
  </si>
  <si>
    <t xml:space="preserve">余光昭  </t>
    <phoneticPr fontId="1" type="noConversion"/>
  </si>
  <si>
    <t>7638</t>
    <phoneticPr fontId="1" type="noConversion"/>
  </si>
  <si>
    <t xml:space="preserve">余秀蘭  </t>
    <phoneticPr fontId="1" type="noConversion"/>
  </si>
  <si>
    <t>7634</t>
    <phoneticPr fontId="1" type="noConversion"/>
  </si>
  <si>
    <t xml:space="preserve">余兒  </t>
    <phoneticPr fontId="1" type="noConversion"/>
  </si>
  <si>
    <t>8186</t>
    <phoneticPr fontId="1" type="noConversion"/>
  </si>
  <si>
    <t xml:space="preserve">余尚思  </t>
    <phoneticPr fontId="1" type="noConversion"/>
  </si>
  <si>
    <t>7524, 10220</t>
    <phoneticPr fontId="1" type="noConversion"/>
  </si>
  <si>
    <t xml:space="preserve">余非  </t>
    <phoneticPr fontId="1" type="noConversion"/>
  </si>
  <si>
    <t>1730, 2160</t>
    <phoneticPr fontId="1" type="noConversion"/>
  </si>
  <si>
    <t xml:space="preserve">余俊豪  </t>
    <phoneticPr fontId="1" type="noConversion"/>
  </si>
  <si>
    <t>9854</t>
    <phoneticPr fontId="1" type="noConversion"/>
  </si>
  <si>
    <t xml:space="preserve">余秋良  </t>
    <phoneticPr fontId="1" type="noConversion"/>
  </si>
  <si>
    <t>9671</t>
    <phoneticPr fontId="1" type="noConversion"/>
  </si>
  <si>
    <t xml:space="preserve">余家強  </t>
    <phoneticPr fontId="1" type="noConversion"/>
  </si>
  <si>
    <t>1952</t>
    <phoneticPr fontId="1" type="noConversion"/>
  </si>
  <si>
    <t xml:space="preserve">余振  </t>
    <phoneticPr fontId="1" type="noConversion"/>
  </si>
  <si>
    <t>2426</t>
    <phoneticPr fontId="1" type="noConversion"/>
  </si>
  <si>
    <t xml:space="preserve">余浩然  </t>
    <phoneticPr fontId="1" type="noConversion"/>
  </si>
  <si>
    <t xml:space="preserve">余婉兒  </t>
    <phoneticPr fontId="1" type="noConversion"/>
  </si>
  <si>
    <t>9952-9961, 9984-10001</t>
    <phoneticPr fontId="1" type="noConversion"/>
  </si>
  <si>
    <t xml:space="preserve">余婉蘭  </t>
    <phoneticPr fontId="1" type="noConversion"/>
  </si>
  <si>
    <t>5081</t>
    <phoneticPr fontId="1" type="noConversion"/>
  </si>
  <si>
    <t xml:space="preserve">余晴峰  </t>
    <phoneticPr fontId="1" type="noConversion"/>
  </si>
  <si>
    <t>9647</t>
    <phoneticPr fontId="1" type="noConversion"/>
  </si>
  <si>
    <t xml:space="preserve">余智能  </t>
    <phoneticPr fontId="1" type="noConversion"/>
  </si>
  <si>
    <t>2240</t>
    <phoneticPr fontId="1" type="noConversion"/>
  </si>
  <si>
    <t xml:space="preserve">余雅惠  </t>
    <phoneticPr fontId="1" type="noConversion"/>
  </si>
  <si>
    <t>4528</t>
    <phoneticPr fontId="1" type="noConversion"/>
  </si>
  <si>
    <t xml:space="preserve">余達心  </t>
    <phoneticPr fontId="1" type="noConversion"/>
  </si>
  <si>
    <t>10777</t>
    <phoneticPr fontId="1" type="noConversion"/>
  </si>
  <si>
    <t xml:space="preserve">余嘉浩  </t>
    <phoneticPr fontId="1" type="noConversion"/>
  </si>
  <si>
    <t>1697</t>
    <phoneticPr fontId="1" type="noConversion"/>
  </si>
  <si>
    <t xml:space="preserve">余境熹  </t>
    <phoneticPr fontId="1" type="noConversion"/>
  </si>
  <si>
    <t>7171, 8008, 10638</t>
    <phoneticPr fontId="1" type="noConversion"/>
  </si>
  <si>
    <t xml:space="preserve">余滿華  </t>
    <phoneticPr fontId="1" type="noConversion"/>
  </si>
  <si>
    <t>2153</t>
    <phoneticPr fontId="1" type="noConversion"/>
  </si>
  <si>
    <t xml:space="preserve">余遠鍠  </t>
    <phoneticPr fontId="1" type="noConversion"/>
  </si>
  <si>
    <t>1789-1790, 7311-7313, 7641-7642</t>
    <phoneticPr fontId="1" type="noConversion"/>
  </si>
  <si>
    <t xml:space="preserve">余輝  </t>
    <phoneticPr fontId="1" type="noConversion"/>
  </si>
  <si>
    <t>5423</t>
    <phoneticPr fontId="1" type="noConversion"/>
  </si>
  <si>
    <t xml:space="preserve">余震宇  </t>
    <phoneticPr fontId="1" type="noConversion"/>
  </si>
  <si>
    <t>8279</t>
    <phoneticPr fontId="1" type="noConversion"/>
  </si>
  <si>
    <t xml:space="preserve">余曉潔  </t>
    <phoneticPr fontId="1" type="noConversion"/>
  </si>
  <si>
    <t>5427</t>
    <phoneticPr fontId="1" type="noConversion"/>
  </si>
  <si>
    <t xml:space="preserve">余錦雄  </t>
    <phoneticPr fontId="1" type="noConversion"/>
  </si>
  <si>
    <t>7559</t>
    <phoneticPr fontId="1" type="noConversion"/>
  </si>
  <si>
    <t xml:space="preserve">余錦瀅  </t>
    <phoneticPr fontId="1" type="noConversion"/>
  </si>
  <si>
    <t>5154</t>
    <phoneticPr fontId="1" type="noConversion"/>
  </si>
  <si>
    <t xml:space="preserve">余耀輝  </t>
    <phoneticPr fontId="1" type="noConversion"/>
  </si>
  <si>
    <t>6939-6940</t>
    <phoneticPr fontId="1" type="noConversion"/>
  </si>
  <si>
    <t xml:space="preserve">余鐘品  </t>
    <phoneticPr fontId="1" type="noConversion"/>
  </si>
  <si>
    <t>5435</t>
    <phoneticPr fontId="1" type="noConversion"/>
  </si>
  <si>
    <t xml:space="preserve">佛山市第三中學  </t>
    <phoneticPr fontId="1" type="noConversion"/>
  </si>
  <si>
    <t>2662</t>
    <phoneticPr fontId="1" type="noConversion"/>
  </si>
  <si>
    <t xml:space="preserve">何子亮  </t>
    <phoneticPr fontId="1" type="noConversion"/>
  </si>
  <si>
    <t>9893</t>
    <phoneticPr fontId="1" type="noConversion"/>
  </si>
  <si>
    <t xml:space="preserve">何小月  </t>
    <phoneticPr fontId="1" type="noConversion"/>
  </si>
  <si>
    <t>4955</t>
    <phoneticPr fontId="1" type="noConversion"/>
  </si>
  <si>
    <t xml:space="preserve">何天怡  </t>
    <phoneticPr fontId="1" type="noConversion"/>
  </si>
  <si>
    <t>5133</t>
    <phoneticPr fontId="1" type="noConversion"/>
  </si>
  <si>
    <t xml:space="preserve">何文匯  </t>
    <phoneticPr fontId="1" type="noConversion"/>
  </si>
  <si>
    <t>5439, 5444</t>
    <phoneticPr fontId="1" type="noConversion"/>
  </si>
  <si>
    <t xml:space="preserve">何文權  </t>
    <phoneticPr fontId="1" type="noConversion"/>
  </si>
  <si>
    <t>7386</t>
    <phoneticPr fontId="1" type="noConversion"/>
  </si>
  <si>
    <t xml:space="preserve">何巧嬋  </t>
    <phoneticPr fontId="1" type="noConversion"/>
  </si>
  <si>
    <t>4815-4816, 5048, 9522, 9843, 10329, 10412, 10826, 10928</t>
    <phoneticPr fontId="1" type="noConversion"/>
  </si>
  <si>
    <t xml:space="preserve">何民傑  </t>
    <phoneticPr fontId="1" type="noConversion"/>
  </si>
  <si>
    <t>4952, 5446</t>
    <phoneticPr fontId="1" type="noConversion"/>
  </si>
  <si>
    <t xml:space="preserve">何玉芳  </t>
    <phoneticPr fontId="1" type="noConversion"/>
  </si>
  <si>
    <t>7450</t>
    <phoneticPr fontId="1" type="noConversion"/>
  </si>
  <si>
    <t xml:space="preserve">何仲民  </t>
    <phoneticPr fontId="1" type="noConversion"/>
  </si>
  <si>
    <t>5769-5770, 11089-11090</t>
    <phoneticPr fontId="1" type="noConversion"/>
  </si>
  <si>
    <t xml:space="preserve">何仲廉  </t>
    <phoneticPr fontId="1" type="noConversion"/>
  </si>
  <si>
    <t>9521</t>
    <phoneticPr fontId="1" type="noConversion"/>
  </si>
  <si>
    <t xml:space="preserve">何仲詩  </t>
    <phoneticPr fontId="1" type="noConversion"/>
  </si>
  <si>
    <t>2668</t>
    <phoneticPr fontId="1" type="noConversion"/>
  </si>
  <si>
    <t xml:space="preserve">何兆武  </t>
    <phoneticPr fontId="1" type="noConversion"/>
  </si>
  <si>
    <t xml:space="preserve">何兆燦  </t>
    <phoneticPr fontId="1" type="noConversion"/>
  </si>
  <si>
    <t>4484</t>
    <phoneticPr fontId="1" type="noConversion"/>
  </si>
  <si>
    <t xml:space="preserve">何帆  </t>
    <phoneticPr fontId="1" type="noConversion"/>
  </si>
  <si>
    <t>8283</t>
    <phoneticPr fontId="1" type="noConversion"/>
  </si>
  <si>
    <t xml:space="preserve">何有志  </t>
    <phoneticPr fontId="1" type="noConversion"/>
  </si>
  <si>
    <t>10112</t>
    <phoneticPr fontId="1" type="noConversion"/>
  </si>
  <si>
    <t xml:space="preserve">何志華  </t>
    <phoneticPr fontId="1" type="noConversion"/>
  </si>
  <si>
    <t>5140, 10293</t>
    <phoneticPr fontId="1" type="noConversion"/>
  </si>
  <si>
    <t xml:space="preserve">何志雄  </t>
    <phoneticPr fontId="1" type="noConversion"/>
  </si>
  <si>
    <t>5513</t>
    <phoneticPr fontId="1" type="noConversion"/>
  </si>
  <si>
    <t xml:space="preserve">何志滌  </t>
    <phoneticPr fontId="1" type="noConversion"/>
  </si>
  <si>
    <t>1323</t>
    <phoneticPr fontId="1" type="noConversion"/>
  </si>
  <si>
    <t xml:space="preserve">何沛江  </t>
    <phoneticPr fontId="1" type="noConversion"/>
  </si>
  <si>
    <t>1374, 2156</t>
    <phoneticPr fontId="1" type="noConversion"/>
  </si>
  <si>
    <t xml:space="preserve">何佩文  </t>
    <phoneticPr fontId="1" type="noConversion"/>
  </si>
  <si>
    <t>7145-7146, 9667</t>
    <phoneticPr fontId="1" type="noConversion"/>
  </si>
  <si>
    <t xml:space="preserve">何定一  </t>
    <phoneticPr fontId="1" type="noConversion"/>
  </si>
  <si>
    <t>7429</t>
    <phoneticPr fontId="1" type="noConversion"/>
  </si>
  <si>
    <t xml:space="preserve">何忠明  </t>
    <phoneticPr fontId="1" type="noConversion"/>
  </si>
  <si>
    <t>1449</t>
    <phoneticPr fontId="1" type="noConversion"/>
  </si>
  <si>
    <t xml:space="preserve">何泳淇  </t>
    <phoneticPr fontId="1" type="noConversion"/>
  </si>
  <si>
    <t>5384</t>
    <phoneticPr fontId="1" type="noConversion"/>
  </si>
  <si>
    <t xml:space="preserve">何虎林  </t>
    <phoneticPr fontId="1" type="noConversion"/>
  </si>
  <si>
    <t>10736</t>
    <phoneticPr fontId="1" type="noConversion"/>
  </si>
  <si>
    <t xml:space="preserve">何俊華  </t>
    <phoneticPr fontId="1" type="noConversion"/>
  </si>
  <si>
    <t>10133</t>
    <phoneticPr fontId="1" type="noConversion"/>
  </si>
  <si>
    <t xml:space="preserve">何冠環  </t>
    <phoneticPr fontId="1" type="noConversion"/>
  </si>
  <si>
    <t>5342</t>
    <phoneticPr fontId="1" type="noConversion"/>
  </si>
  <si>
    <t xml:space="preserve">何威  </t>
    <phoneticPr fontId="1" type="noConversion"/>
  </si>
  <si>
    <t>5559</t>
    <phoneticPr fontId="1" type="noConversion"/>
  </si>
  <si>
    <t xml:space="preserve">何建宗  </t>
    <phoneticPr fontId="1" type="noConversion"/>
  </si>
  <si>
    <t>4334</t>
    <phoneticPr fontId="1" type="noConversion"/>
  </si>
  <si>
    <t xml:space="preserve">何珀熙  </t>
    <phoneticPr fontId="1" type="noConversion"/>
  </si>
  <si>
    <t>1764</t>
    <phoneticPr fontId="1" type="noConversion"/>
  </si>
  <si>
    <t xml:space="preserve">何秋光  </t>
    <phoneticPr fontId="1" type="noConversion"/>
  </si>
  <si>
    <t>4600-4605</t>
    <phoneticPr fontId="1" type="noConversion"/>
  </si>
  <si>
    <t xml:space="preserve">何美怡  </t>
    <phoneticPr fontId="1" type="noConversion"/>
  </si>
  <si>
    <t>9660</t>
    <phoneticPr fontId="1" type="noConversion"/>
  </si>
  <si>
    <t xml:space="preserve">何美嫦  </t>
    <phoneticPr fontId="1" type="noConversion"/>
  </si>
  <si>
    <t>9757</t>
    <phoneticPr fontId="1" type="noConversion"/>
  </si>
  <si>
    <t xml:space="preserve">何家騏  </t>
    <phoneticPr fontId="1" type="noConversion"/>
  </si>
  <si>
    <t>4684</t>
    <phoneticPr fontId="1" type="noConversion"/>
  </si>
  <si>
    <t xml:space="preserve">何偉倫  </t>
    <phoneticPr fontId="1" type="noConversion"/>
  </si>
  <si>
    <t xml:space="preserve">何偉健  </t>
    <phoneticPr fontId="1" type="noConversion"/>
  </si>
  <si>
    <t>2326-2349, 10719-10720, 10992-10993, 10996-10997, 11000-11045</t>
    <phoneticPr fontId="1" type="noConversion"/>
  </si>
  <si>
    <t xml:space="preserve">何偉賢  </t>
    <phoneticPr fontId="1" type="noConversion"/>
  </si>
  <si>
    <t>1735</t>
    <phoneticPr fontId="1" type="noConversion"/>
  </si>
  <si>
    <t xml:space="preserve">何淑貞  </t>
    <phoneticPr fontId="1" type="noConversion"/>
  </si>
  <si>
    <t>4747</t>
    <phoneticPr fontId="1" type="noConversion"/>
  </si>
  <si>
    <t xml:space="preserve">何紹基  </t>
    <phoneticPr fontId="1" type="noConversion"/>
  </si>
  <si>
    <t>4916</t>
    <phoneticPr fontId="1" type="noConversion"/>
  </si>
  <si>
    <t xml:space="preserve">何莉莉  </t>
    <phoneticPr fontId="1" type="noConversion"/>
  </si>
  <si>
    <t xml:space="preserve">何善斌  </t>
    <phoneticPr fontId="1" type="noConversion"/>
  </si>
  <si>
    <t>8045</t>
    <phoneticPr fontId="1" type="noConversion"/>
  </si>
  <si>
    <t xml:space="preserve">何道寬  </t>
    <phoneticPr fontId="1" type="noConversion"/>
  </si>
  <si>
    <t>7633</t>
    <phoneticPr fontId="1" type="noConversion"/>
  </si>
  <si>
    <t xml:space="preserve">何鈺瑩  </t>
    <phoneticPr fontId="1" type="noConversion"/>
  </si>
  <si>
    <t>7461-7466</t>
    <phoneticPr fontId="1" type="noConversion"/>
  </si>
  <si>
    <t xml:space="preserve">何漢權  </t>
    <phoneticPr fontId="1" type="noConversion"/>
  </si>
  <si>
    <t>5205, 7688</t>
    <phoneticPr fontId="1" type="noConversion"/>
  </si>
  <si>
    <t xml:space="preserve">何碧琪  </t>
    <phoneticPr fontId="1" type="noConversion"/>
  </si>
  <si>
    <t>8012</t>
    <phoneticPr fontId="1" type="noConversion"/>
  </si>
  <si>
    <t xml:space="preserve">何肇康  </t>
    <phoneticPr fontId="1" type="noConversion"/>
  </si>
  <si>
    <t>7641-7642</t>
    <phoneticPr fontId="1" type="noConversion"/>
  </si>
  <si>
    <t xml:space="preserve">何廣暢  </t>
    <phoneticPr fontId="1" type="noConversion"/>
  </si>
  <si>
    <t>5144</t>
    <phoneticPr fontId="1" type="noConversion"/>
  </si>
  <si>
    <t xml:space="preserve">何震鋒  </t>
    <phoneticPr fontId="1" type="noConversion"/>
  </si>
  <si>
    <t>7324</t>
    <phoneticPr fontId="1" type="noConversion"/>
  </si>
  <si>
    <t xml:space="preserve">何衡昆  </t>
    <phoneticPr fontId="1" type="noConversion"/>
  </si>
  <si>
    <t>7254</t>
    <phoneticPr fontId="1" type="noConversion"/>
  </si>
  <si>
    <t xml:space="preserve">佐藤正基  </t>
    <phoneticPr fontId="1" type="noConversion"/>
  </si>
  <si>
    <t>4995-4996</t>
    <phoneticPr fontId="1" type="noConversion"/>
  </si>
  <si>
    <t xml:space="preserve">你斯  </t>
    <phoneticPr fontId="1" type="noConversion"/>
  </si>
  <si>
    <t>5228</t>
    <phoneticPr fontId="1" type="noConversion"/>
  </si>
  <si>
    <t xml:space="preserve">伯特蘭．菲丘  </t>
    <phoneticPr fontId="1" type="noConversion"/>
  </si>
  <si>
    <t>1441</t>
    <phoneticPr fontId="1" type="noConversion"/>
  </si>
  <si>
    <t xml:space="preserve">伶蜜心  </t>
    <phoneticPr fontId="1" type="noConversion"/>
  </si>
  <si>
    <t>5783</t>
    <phoneticPr fontId="1" type="noConversion"/>
  </si>
  <si>
    <t xml:space="preserve">克萊爾．克萊門特  </t>
    <phoneticPr fontId="1" type="noConversion"/>
  </si>
  <si>
    <t>1446</t>
    <phoneticPr fontId="1" type="noConversion"/>
  </si>
  <si>
    <t xml:space="preserve">冷仁良  </t>
    <phoneticPr fontId="1" type="noConversion"/>
  </si>
  <si>
    <t>1538</t>
    <phoneticPr fontId="1" type="noConversion"/>
  </si>
  <si>
    <t xml:space="preserve">冷先鋒  </t>
    <phoneticPr fontId="1" type="noConversion"/>
  </si>
  <si>
    <t>5204</t>
    <phoneticPr fontId="1" type="noConversion"/>
  </si>
  <si>
    <t xml:space="preserve">冷忠河  </t>
    <phoneticPr fontId="1" type="noConversion"/>
  </si>
  <si>
    <t>9514</t>
    <phoneticPr fontId="1" type="noConversion"/>
  </si>
  <si>
    <t xml:space="preserve">利志達  </t>
    <phoneticPr fontId="1" type="noConversion"/>
  </si>
  <si>
    <t>10341</t>
    <phoneticPr fontId="1" type="noConversion"/>
  </si>
  <si>
    <t xml:space="preserve">利倚恩  </t>
    <phoneticPr fontId="1" type="noConversion"/>
  </si>
  <si>
    <t>2718, 4502, 11086</t>
    <phoneticPr fontId="1" type="noConversion"/>
  </si>
  <si>
    <t xml:space="preserve">利基控股有限公司  </t>
    <phoneticPr fontId="1" type="noConversion"/>
  </si>
  <si>
    <t>4719, 9908</t>
    <phoneticPr fontId="1" type="noConversion"/>
  </si>
  <si>
    <t xml:space="preserve">君不見  </t>
    <phoneticPr fontId="1" type="noConversion"/>
  </si>
  <si>
    <t>7421</t>
    <phoneticPr fontId="1" type="noConversion"/>
  </si>
  <si>
    <t xml:space="preserve">吳力新  </t>
    <phoneticPr fontId="1" type="noConversion"/>
  </si>
  <si>
    <t>1731</t>
    <phoneticPr fontId="1" type="noConversion"/>
  </si>
  <si>
    <t xml:space="preserve">吳十洲  </t>
    <phoneticPr fontId="1" type="noConversion"/>
  </si>
  <si>
    <t>2086</t>
    <phoneticPr fontId="1" type="noConversion"/>
  </si>
  <si>
    <t xml:space="preserve">吳丙年  </t>
    <phoneticPr fontId="1" type="noConversion"/>
  </si>
  <si>
    <t>7141</t>
    <phoneticPr fontId="1" type="noConversion"/>
  </si>
  <si>
    <t xml:space="preserve">吳子瑜  </t>
    <phoneticPr fontId="1" type="noConversion"/>
  </si>
  <si>
    <t>7851</t>
    <phoneticPr fontId="1" type="noConversion"/>
  </si>
  <si>
    <t xml:space="preserve">吳子嘉  </t>
    <phoneticPr fontId="1" type="noConversion"/>
  </si>
  <si>
    <t>5176-5180</t>
    <phoneticPr fontId="1" type="noConversion"/>
  </si>
  <si>
    <t xml:space="preserve">吳文愚  </t>
    <phoneticPr fontId="1" type="noConversion"/>
  </si>
  <si>
    <t>1864</t>
    <phoneticPr fontId="1" type="noConversion"/>
  </si>
  <si>
    <t xml:space="preserve">吳世寧  </t>
    <phoneticPr fontId="1" type="noConversion"/>
  </si>
  <si>
    <t>5708</t>
    <phoneticPr fontId="1" type="noConversion"/>
  </si>
  <si>
    <t xml:space="preserve">吳正  </t>
    <phoneticPr fontId="1" type="noConversion"/>
  </si>
  <si>
    <t>5503, 7492, 10304</t>
    <phoneticPr fontId="1" type="noConversion"/>
  </si>
  <si>
    <t xml:space="preserve">吳民雄  </t>
    <phoneticPr fontId="1" type="noConversion"/>
  </si>
  <si>
    <t>8340</t>
    <phoneticPr fontId="1" type="noConversion"/>
  </si>
  <si>
    <t xml:space="preserve">吳永水  </t>
    <phoneticPr fontId="1" type="noConversion"/>
  </si>
  <si>
    <t>10781</t>
    <phoneticPr fontId="1" type="noConversion"/>
  </si>
  <si>
    <t xml:space="preserve">吳永坤  </t>
    <phoneticPr fontId="1" type="noConversion"/>
  </si>
  <si>
    <t>6981</t>
    <phoneticPr fontId="1" type="noConversion"/>
  </si>
  <si>
    <t xml:space="preserve">吳光謀  </t>
    <phoneticPr fontId="1" type="noConversion"/>
  </si>
  <si>
    <t>4387, 4973, 7699</t>
    <phoneticPr fontId="1" type="noConversion"/>
  </si>
  <si>
    <t xml:space="preserve">吳存仁  </t>
    <phoneticPr fontId="1" type="noConversion"/>
  </si>
  <si>
    <t>2695</t>
    <phoneticPr fontId="1" type="noConversion"/>
  </si>
  <si>
    <t xml:space="preserve">吳宇光  </t>
    <phoneticPr fontId="1" type="noConversion"/>
  </si>
  <si>
    <t xml:space="preserve">吳米雪  </t>
    <phoneticPr fontId="1" type="noConversion"/>
  </si>
  <si>
    <t>7232-7233</t>
    <phoneticPr fontId="1" type="noConversion"/>
  </si>
  <si>
    <t xml:space="preserve">吳妙齡  </t>
    <phoneticPr fontId="1" type="noConversion"/>
  </si>
  <si>
    <t>9731</t>
    <phoneticPr fontId="1" type="noConversion"/>
  </si>
  <si>
    <t xml:space="preserve">吳志強  </t>
    <phoneticPr fontId="1" type="noConversion"/>
  </si>
  <si>
    <t>1716</t>
    <phoneticPr fontId="1" type="noConversion"/>
  </si>
  <si>
    <t xml:space="preserve">吳志斌  </t>
    <phoneticPr fontId="1" type="noConversion"/>
  </si>
  <si>
    <t>1573</t>
    <phoneticPr fontId="1" type="noConversion"/>
  </si>
  <si>
    <t xml:space="preserve">吳邦謀  </t>
    <phoneticPr fontId="1" type="noConversion"/>
  </si>
  <si>
    <t>7697</t>
    <phoneticPr fontId="1" type="noConversion"/>
  </si>
  <si>
    <t xml:space="preserve">吳宗國  </t>
    <phoneticPr fontId="1" type="noConversion"/>
  </si>
  <si>
    <t>5525</t>
    <phoneticPr fontId="1" type="noConversion"/>
  </si>
  <si>
    <t xml:space="preserve">吳定禧  </t>
    <phoneticPr fontId="1" type="noConversion"/>
  </si>
  <si>
    <t>1458-1461</t>
    <phoneticPr fontId="1" type="noConversion"/>
  </si>
  <si>
    <t xml:space="preserve">吳承恩  </t>
    <phoneticPr fontId="1" type="noConversion"/>
  </si>
  <si>
    <t>1753, 4711, 7265</t>
    <phoneticPr fontId="1" type="noConversion"/>
  </si>
  <si>
    <t xml:space="preserve">吳明姝  </t>
    <phoneticPr fontId="1" type="noConversion"/>
  </si>
  <si>
    <t>7673-7674</t>
    <phoneticPr fontId="1" type="noConversion"/>
  </si>
  <si>
    <t xml:space="preserve">吳明德  </t>
    <phoneticPr fontId="1" type="noConversion"/>
  </si>
  <si>
    <t>7459</t>
    <phoneticPr fontId="1" type="noConversion"/>
  </si>
  <si>
    <t xml:space="preserve">吳欣桐  </t>
    <phoneticPr fontId="1" type="noConversion"/>
  </si>
  <si>
    <t>10643</t>
    <phoneticPr fontId="1" type="noConversion"/>
  </si>
  <si>
    <t xml:space="preserve">吳波  </t>
    <phoneticPr fontId="1" type="noConversion"/>
  </si>
  <si>
    <t>5666</t>
    <phoneticPr fontId="1" type="noConversion"/>
  </si>
  <si>
    <t xml:space="preserve">吳宓  </t>
    <phoneticPr fontId="1" type="noConversion"/>
  </si>
  <si>
    <t>4562</t>
    <phoneticPr fontId="1" type="noConversion"/>
  </si>
  <si>
    <t xml:space="preserve">吳甿  </t>
    <phoneticPr fontId="1" type="noConversion"/>
  </si>
  <si>
    <t>4611, 4623, 5500</t>
    <phoneticPr fontId="1" type="noConversion"/>
  </si>
  <si>
    <t xml:space="preserve">吳俊賢  </t>
    <phoneticPr fontId="1" type="noConversion"/>
  </si>
  <si>
    <t>5138</t>
    <phoneticPr fontId="1" type="noConversion"/>
  </si>
  <si>
    <t xml:space="preserve">吳品儒  </t>
    <phoneticPr fontId="1" type="noConversion"/>
  </si>
  <si>
    <t>10027</t>
    <phoneticPr fontId="1" type="noConversion"/>
  </si>
  <si>
    <t xml:space="preserve">吳建忠  </t>
    <phoneticPr fontId="1" type="noConversion"/>
  </si>
  <si>
    <t>7152</t>
    <phoneticPr fontId="1" type="noConversion"/>
  </si>
  <si>
    <t xml:space="preserve">吳洪濱  </t>
    <phoneticPr fontId="1" type="noConversion"/>
  </si>
  <si>
    <t>5486</t>
    <phoneticPr fontId="1" type="noConversion"/>
  </si>
  <si>
    <t xml:space="preserve">吳洛曦  </t>
    <phoneticPr fontId="1" type="noConversion"/>
  </si>
  <si>
    <t>5436</t>
    <phoneticPr fontId="1" type="noConversion"/>
  </si>
  <si>
    <t xml:space="preserve">吳娟  </t>
    <phoneticPr fontId="1" type="noConversion"/>
  </si>
  <si>
    <t>9914</t>
    <phoneticPr fontId="1" type="noConversion"/>
  </si>
  <si>
    <t xml:space="preserve">吳家欣  </t>
    <phoneticPr fontId="1" type="noConversion"/>
  </si>
  <si>
    <t>4424</t>
    <phoneticPr fontId="1" type="noConversion"/>
  </si>
  <si>
    <t xml:space="preserve">吳浚匡  </t>
    <phoneticPr fontId="1" type="noConversion"/>
  </si>
  <si>
    <t>1782, 1957, 10401</t>
    <phoneticPr fontId="1" type="noConversion"/>
  </si>
  <si>
    <t xml:space="preserve">吳基靈  </t>
    <phoneticPr fontId="1" type="noConversion"/>
  </si>
  <si>
    <t>1989</t>
    <phoneticPr fontId="1" type="noConversion"/>
  </si>
  <si>
    <t xml:space="preserve">吳康養  </t>
    <phoneticPr fontId="1" type="noConversion"/>
  </si>
  <si>
    <t>5437</t>
    <phoneticPr fontId="1" type="noConversion"/>
  </si>
  <si>
    <t xml:space="preserve">吳晗  </t>
    <phoneticPr fontId="1" type="noConversion"/>
  </si>
  <si>
    <t>5104, 7045</t>
    <phoneticPr fontId="1" type="noConversion"/>
  </si>
  <si>
    <t xml:space="preserve">吳勝男  </t>
    <phoneticPr fontId="1" type="noConversion"/>
  </si>
  <si>
    <t>7694</t>
    <phoneticPr fontId="1" type="noConversion"/>
  </si>
  <si>
    <t xml:space="preserve">吳傳安  </t>
    <phoneticPr fontId="1" type="noConversion"/>
  </si>
  <si>
    <t>8213</t>
    <phoneticPr fontId="1" type="noConversion"/>
  </si>
  <si>
    <t xml:space="preserve">吳傳成  </t>
    <phoneticPr fontId="1" type="noConversion"/>
  </si>
  <si>
    <t>10924</t>
    <phoneticPr fontId="1" type="noConversion"/>
  </si>
  <si>
    <t xml:space="preserve">吳瑋  </t>
    <phoneticPr fontId="1" type="noConversion"/>
  </si>
  <si>
    <t>8055</t>
    <phoneticPr fontId="1" type="noConversion"/>
  </si>
  <si>
    <t xml:space="preserve">吳嘉儀  </t>
    <phoneticPr fontId="1" type="noConversion"/>
  </si>
  <si>
    <t>4744, 5337-5340, 7768, 8235, 10606-10609</t>
    <phoneticPr fontId="1" type="noConversion"/>
  </si>
  <si>
    <t xml:space="preserve">吳齊南  </t>
    <phoneticPr fontId="1" type="noConversion"/>
  </si>
  <si>
    <t>2154, 2480</t>
    <phoneticPr fontId="1" type="noConversion"/>
  </si>
  <si>
    <t xml:space="preserve">吳輝  </t>
    <phoneticPr fontId="1" type="noConversion"/>
  </si>
  <si>
    <t>1463-1464, 1558-1560, 1770, 4527</t>
    <phoneticPr fontId="1" type="noConversion"/>
  </si>
  <si>
    <t xml:space="preserve">吳曉剛  </t>
    <phoneticPr fontId="1" type="noConversion"/>
  </si>
  <si>
    <t>10283</t>
    <phoneticPr fontId="1" type="noConversion"/>
  </si>
  <si>
    <t xml:space="preserve">吳燕青  </t>
    <phoneticPr fontId="1" type="noConversion"/>
  </si>
  <si>
    <t>5148</t>
    <phoneticPr fontId="1" type="noConversion"/>
  </si>
  <si>
    <t xml:space="preserve">吳醒濂  </t>
    <phoneticPr fontId="1" type="noConversion"/>
  </si>
  <si>
    <t>1996</t>
    <phoneticPr fontId="1" type="noConversion"/>
  </si>
  <si>
    <t xml:space="preserve">吳錦  </t>
    <phoneticPr fontId="1" type="noConversion"/>
  </si>
  <si>
    <t xml:space="preserve">吳蕾  </t>
    <phoneticPr fontId="1" type="noConversion"/>
  </si>
  <si>
    <t xml:space="preserve">吳疆  </t>
    <phoneticPr fontId="1" type="noConversion"/>
  </si>
  <si>
    <t>4710</t>
    <phoneticPr fontId="1" type="noConversion"/>
  </si>
  <si>
    <t xml:space="preserve">吳藝華  </t>
    <phoneticPr fontId="1" type="noConversion"/>
  </si>
  <si>
    <t xml:space="preserve">吳歡雲  </t>
    <phoneticPr fontId="1" type="noConversion"/>
  </si>
  <si>
    <t xml:space="preserve">呂三石  </t>
    <phoneticPr fontId="1" type="noConversion"/>
  </si>
  <si>
    <t>2697</t>
    <phoneticPr fontId="1" type="noConversion"/>
  </si>
  <si>
    <t xml:space="preserve">呂子德  </t>
    <phoneticPr fontId="1" type="noConversion"/>
  </si>
  <si>
    <t>5643</t>
    <phoneticPr fontId="1" type="noConversion"/>
  </si>
  <si>
    <t xml:space="preserve">呂才  </t>
    <phoneticPr fontId="1" type="noConversion"/>
  </si>
  <si>
    <t>1984</t>
    <phoneticPr fontId="1" type="noConversion"/>
  </si>
  <si>
    <t xml:space="preserve">呂天逸  </t>
    <phoneticPr fontId="1" type="noConversion"/>
  </si>
  <si>
    <t>4401-4402, 5703</t>
    <phoneticPr fontId="1" type="noConversion"/>
  </si>
  <si>
    <t xml:space="preserve">呂光明  </t>
    <phoneticPr fontId="1" type="noConversion"/>
  </si>
  <si>
    <t>8258</t>
    <phoneticPr fontId="1" type="noConversion"/>
  </si>
  <si>
    <t xml:space="preserve">呂志  </t>
    <phoneticPr fontId="1" type="noConversion"/>
  </si>
  <si>
    <t>1514</t>
    <phoneticPr fontId="1" type="noConversion"/>
  </si>
  <si>
    <t xml:space="preserve">呂志偉  </t>
    <phoneticPr fontId="1" type="noConversion"/>
  </si>
  <si>
    <t xml:space="preserve">呂思勉  </t>
    <phoneticPr fontId="1" type="noConversion"/>
  </si>
  <si>
    <t>4454, 4621, 4628, 5134</t>
    <phoneticPr fontId="1" type="noConversion"/>
  </si>
  <si>
    <t xml:space="preserve">呂家偉  </t>
    <phoneticPr fontId="1" type="noConversion"/>
  </si>
  <si>
    <t>2219</t>
    <phoneticPr fontId="1" type="noConversion"/>
  </si>
  <si>
    <t xml:space="preserve">呂家聲  </t>
    <phoneticPr fontId="1" type="noConversion"/>
  </si>
  <si>
    <t>1553-1554, 1594-1595, 1652-1653, 1722-1723, 1761-1762, 2040-2041, 2105-2106, 2395-2396, 2621-2622, 2624-2625</t>
    <phoneticPr fontId="1" type="noConversion"/>
  </si>
  <si>
    <t xml:space="preserve">呂國良  </t>
    <phoneticPr fontId="1" type="noConversion"/>
  </si>
  <si>
    <t>4425</t>
    <phoneticPr fontId="1" type="noConversion"/>
  </si>
  <si>
    <t xml:space="preserve">呂梓毅  </t>
    <phoneticPr fontId="1" type="noConversion"/>
  </si>
  <si>
    <t>5322</t>
    <phoneticPr fontId="1" type="noConversion"/>
  </si>
  <si>
    <t xml:space="preserve">呂樑  </t>
    <phoneticPr fontId="1" type="noConversion"/>
  </si>
  <si>
    <t>1565-1567</t>
    <phoneticPr fontId="1" type="noConversion"/>
  </si>
  <si>
    <t xml:space="preserve">含光  </t>
    <phoneticPr fontId="1" type="noConversion"/>
  </si>
  <si>
    <t>5308</t>
    <phoneticPr fontId="1" type="noConversion"/>
  </si>
  <si>
    <t xml:space="preserve">含蓄  </t>
    <phoneticPr fontId="1" type="noConversion"/>
  </si>
  <si>
    <t>10070</t>
    <phoneticPr fontId="1" type="noConversion"/>
  </si>
  <si>
    <t xml:space="preserve">吟光  </t>
    <phoneticPr fontId="1" type="noConversion"/>
  </si>
  <si>
    <t>1392</t>
    <phoneticPr fontId="1" type="noConversion"/>
  </si>
  <si>
    <t xml:space="preserve">妤喵喵  </t>
    <phoneticPr fontId="1" type="noConversion"/>
  </si>
  <si>
    <t>5699</t>
    <phoneticPr fontId="1" type="noConversion"/>
  </si>
  <si>
    <t xml:space="preserve">妙音  </t>
    <phoneticPr fontId="1" type="noConversion"/>
  </si>
  <si>
    <t>2613</t>
    <phoneticPr fontId="1" type="noConversion"/>
  </si>
  <si>
    <t xml:space="preserve">妖舟  </t>
    <phoneticPr fontId="1" type="noConversion"/>
  </si>
  <si>
    <t>4346, 5113</t>
    <phoneticPr fontId="1" type="noConversion"/>
  </si>
  <si>
    <t xml:space="preserve">宋辰熙  </t>
    <phoneticPr fontId="1" type="noConversion"/>
  </si>
  <si>
    <t>4578</t>
    <phoneticPr fontId="1" type="noConversion"/>
  </si>
  <si>
    <t xml:space="preserve">宋建國  </t>
    <phoneticPr fontId="1" type="noConversion"/>
  </si>
  <si>
    <t>9572</t>
    <phoneticPr fontId="1" type="noConversion"/>
  </si>
  <si>
    <t xml:space="preserve">宋振海  </t>
    <phoneticPr fontId="1" type="noConversion"/>
  </si>
  <si>
    <t>9691</t>
    <phoneticPr fontId="1" type="noConversion"/>
  </si>
  <si>
    <t xml:space="preserve">宋詒瑞  </t>
    <phoneticPr fontId="1" type="noConversion"/>
  </si>
  <si>
    <t>1381, 4359, 4814, 4818, 9580, 10989</t>
    <phoneticPr fontId="1" type="noConversion"/>
  </si>
  <si>
    <t xml:space="preserve">宋韶光  </t>
    <phoneticPr fontId="1" type="noConversion"/>
  </si>
  <si>
    <t>10051</t>
    <phoneticPr fontId="1" type="noConversion"/>
  </si>
  <si>
    <t xml:space="preserve">宋慧明  </t>
    <phoneticPr fontId="1" type="noConversion"/>
  </si>
  <si>
    <t>7286</t>
    <phoneticPr fontId="1" type="noConversion"/>
  </si>
  <si>
    <t xml:space="preserve">宏泓道者  </t>
    <phoneticPr fontId="1" type="noConversion"/>
  </si>
  <si>
    <t>1557</t>
    <phoneticPr fontId="1" type="noConversion"/>
  </si>
  <si>
    <t xml:space="preserve">宏華集團有限公司  </t>
    <phoneticPr fontId="1" type="noConversion"/>
  </si>
  <si>
    <t>4725</t>
    <phoneticPr fontId="1" type="noConversion"/>
  </si>
  <si>
    <t xml:space="preserve">尾田栄一郎  </t>
    <phoneticPr fontId="1" type="noConversion"/>
  </si>
  <si>
    <t>5827-5829</t>
    <phoneticPr fontId="1" type="noConversion"/>
  </si>
  <si>
    <t xml:space="preserve">岑卓華  </t>
    <phoneticPr fontId="1" type="noConversion"/>
  </si>
  <si>
    <t>1849, 2718, 4830, 5765, 10158, 11086</t>
    <phoneticPr fontId="1" type="noConversion"/>
  </si>
  <si>
    <t xml:space="preserve">岑俊穎  </t>
    <phoneticPr fontId="1" type="noConversion"/>
  </si>
  <si>
    <t>8289</t>
    <phoneticPr fontId="1" type="noConversion"/>
  </si>
  <si>
    <t xml:space="preserve">岑智明  </t>
    <phoneticPr fontId="1" type="noConversion"/>
  </si>
  <si>
    <t>8086, 8316</t>
    <phoneticPr fontId="1" type="noConversion"/>
  </si>
  <si>
    <t xml:space="preserve">快手研究院  </t>
    <phoneticPr fontId="1" type="noConversion"/>
  </si>
  <si>
    <t>4879</t>
    <phoneticPr fontId="1" type="noConversion"/>
  </si>
  <si>
    <t xml:space="preserve">快手科技  </t>
    <phoneticPr fontId="1" type="noConversion"/>
  </si>
  <si>
    <t>4729</t>
    <phoneticPr fontId="1" type="noConversion"/>
  </si>
  <si>
    <t xml:space="preserve">抗疫主題展覽組委會  </t>
    <phoneticPr fontId="1" type="noConversion"/>
  </si>
  <si>
    <t>6955</t>
    <phoneticPr fontId="1" type="noConversion"/>
  </si>
  <si>
    <t xml:space="preserve">折一枚針  </t>
    <phoneticPr fontId="1" type="noConversion"/>
  </si>
  <si>
    <t>4389</t>
    <phoneticPr fontId="1" type="noConversion"/>
  </si>
  <si>
    <t xml:space="preserve">村枝賢一  </t>
    <phoneticPr fontId="1" type="noConversion"/>
  </si>
  <si>
    <t>5420-5421</t>
    <phoneticPr fontId="1" type="noConversion"/>
  </si>
  <si>
    <t xml:space="preserve">李Sir  </t>
    <phoneticPr fontId="1" type="noConversion"/>
  </si>
  <si>
    <t>7332</t>
    <phoneticPr fontId="1" type="noConversion"/>
  </si>
  <si>
    <t xml:space="preserve">李三元  </t>
    <phoneticPr fontId="1" type="noConversion"/>
  </si>
  <si>
    <t>5099</t>
    <phoneticPr fontId="1" type="noConversion"/>
  </si>
  <si>
    <t xml:space="preserve">李大宏  </t>
    <phoneticPr fontId="1" type="noConversion"/>
  </si>
  <si>
    <t>9831-9832</t>
    <phoneticPr fontId="1" type="noConversion"/>
  </si>
  <si>
    <t xml:space="preserve">李子建  </t>
    <phoneticPr fontId="1" type="noConversion"/>
  </si>
  <si>
    <t>1599, 7178, 7327, 7428, 10949</t>
    <phoneticPr fontId="1" type="noConversion"/>
  </si>
  <si>
    <t xml:space="preserve">李子謙  </t>
    <phoneticPr fontId="1" type="noConversion"/>
  </si>
  <si>
    <t>7164</t>
    <phoneticPr fontId="1" type="noConversion"/>
  </si>
  <si>
    <t xml:space="preserve">李小凡  </t>
    <phoneticPr fontId="1" type="noConversion"/>
  </si>
  <si>
    <t xml:space="preserve">李小釧  </t>
    <phoneticPr fontId="1" type="noConversion"/>
  </si>
  <si>
    <t>5401, 7912, 10670</t>
    <phoneticPr fontId="1" type="noConversion"/>
  </si>
  <si>
    <t xml:space="preserve">李小瑛  </t>
    <phoneticPr fontId="1" type="noConversion"/>
  </si>
  <si>
    <t>9758</t>
    <phoneticPr fontId="1" type="noConversion"/>
  </si>
  <si>
    <t xml:space="preserve">李丹翔  </t>
    <phoneticPr fontId="1" type="noConversion"/>
  </si>
  <si>
    <t>2251</t>
    <phoneticPr fontId="1" type="noConversion"/>
  </si>
  <si>
    <t xml:space="preserve">李元君  </t>
    <phoneticPr fontId="1" type="noConversion"/>
  </si>
  <si>
    <t>2190</t>
    <phoneticPr fontId="1" type="noConversion"/>
  </si>
  <si>
    <t xml:space="preserve">李天心  </t>
    <phoneticPr fontId="1" type="noConversion"/>
  </si>
  <si>
    <t>9907</t>
    <phoneticPr fontId="1" type="noConversion"/>
  </si>
  <si>
    <t xml:space="preserve">李天佑  </t>
    <phoneticPr fontId="1" type="noConversion"/>
  </si>
  <si>
    <t>5207</t>
    <phoneticPr fontId="1" type="noConversion"/>
  </si>
  <si>
    <t xml:space="preserve">李天命  </t>
    <phoneticPr fontId="1" type="noConversion"/>
  </si>
  <si>
    <t>5286, 5529</t>
    <phoneticPr fontId="1" type="noConversion"/>
  </si>
  <si>
    <t xml:space="preserve">李少棠  </t>
    <phoneticPr fontId="1" type="noConversion"/>
  </si>
  <si>
    <t>1424-1425, 4383</t>
    <phoneticPr fontId="1" type="noConversion"/>
  </si>
  <si>
    <t xml:space="preserve">李文賢  </t>
    <phoneticPr fontId="1" type="noConversion"/>
  </si>
  <si>
    <t>8007</t>
    <phoneticPr fontId="1" type="noConversion"/>
  </si>
  <si>
    <t xml:space="preserve">李文聰  </t>
    <phoneticPr fontId="1" type="noConversion"/>
  </si>
  <si>
    <t>7646</t>
    <phoneticPr fontId="1" type="noConversion"/>
  </si>
  <si>
    <t xml:space="preserve">李文曦  </t>
    <phoneticPr fontId="1" type="noConversion"/>
  </si>
  <si>
    <t>6922, 7892</t>
    <phoneticPr fontId="1" type="noConversion"/>
  </si>
  <si>
    <t xml:space="preserve">李文耀  </t>
    <phoneticPr fontId="1" type="noConversion"/>
  </si>
  <si>
    <t xml:space="preserve">李月裳  </t>
    <phoneticPr fontId="1" type="noConversion"/>
  </si>
  <si>
    <t>7580-7582</t>
    <phoneticPr fontId="1" type="noConversion"/>
  </si>
  <si>
    <t xml:space="preserve">李可欣  </t>
    <phoneticPr fontId="1" type="noConversion"/>
  </si>
  <si>
    <t>8191-8194</t>
    <phoneticPr fontId="1" type="noConversion"/>
  </si>
  <si>
    <t xml:space="preserve">李平  </t>
    <phoneticPr fontId="1" type="noConversion"/>
  </si>
  <si>
    <t>5555</t>
    <phoneticPr fontId="1" type="noConversion"/>
  </si>
  <si>
    <t xml:space="preserve">李正生  </t>
    <phoneticPr fontId="1" type="noConversion"/>
  </si>
  <si>
    <t>1793</t>
    <phoneticPr fontId="1" type="noConversion"/>
  </si>
  <si>
    <t xml:space="preserve">李正甫  </t>
    <phoneticPr fontId="1" type="noConversion"/>
  </si>
  <si>
    <t>1818</t>
    <phoneticPr fontId="1" type="noConversion"/>
  </si>
  <si>
    <t xml:space="preserve">李永田  </t>
    <phoneticPr fontId="1" type="noConversion"/>
  </si>
  <si>
    <t>5135</t>
    <phoneticPr fontId="1" type="noConversion"/>
  </si>
  <si>
    <t xml:space="preserve">李永學  </t>
    <phoneticPr fontId="1" type="noConversion"/>
  </si>
  <si>
    <t>10738</t>
    <phoneticPr fontId="1" type="noConversion"/>
  </si>
  <si>
    <t xml:space="preserve">李立峯  </t>
    <phoneticPr fontId="1" type="noConversion"/>
  </si>
  <si>
    <t>2292</t>
    <phoneticPr fontId="1" type="noConversion"/>
  </si>
  <si>
    <t xml:space="preserve">李丞責  </t>
    <phoneticPr fontId="1" type="noConversion"/>
  </si>
  <si>
    <t>10127</t>
    <phoneticPr fontId="1" type="noConversion"/>
  </si>
  <si>
    <t xml:space="preserve">李仲軒  </t>
    <phoneticPr fontId="1" type="noConversion"/>
  </si>
  <si>
    <t>5245</t>
    <phoneticPr fontId="1" type="noConversion"/>
  </si>
  <si>
    <t xml:space="preserve">李光福  </t>
    <phoneticPr fontId="1" type="noConversion"/>
  </si>
  <si>
    <t>5329, 5632</t>
    <phoneticPr fontId="1" type="noConversion"/>
  </si>
  <si>
    <t xml:space="preserve">李宇恆  </t>
    <phoneticPr fontId="1" type="noConversion"/>
  </si>
  <si>
    <t>9755, 9800, 9862-9865, 9949, 10215, 10218, 10231, 10319, 10571-10572, 10660, 10668-10669</t>
    <phoneticPr fontId="1" type="noConversion"/>
  </si>
  <si>
    <t xml:space="preserve">李成宇  </t>
    <phoneticPr fontId="1" type="noConversion"/>
  </si>
  <si>
    <t>1462, 10934-10935</t>
    <phoneticPr fontId="1" type="noConversion"/>
  </si>
  <si>
    <t xml:space="preserve">李有  </t>
    <phoneticPr fontId="1" type="noConversion"/>
  </si>
  <si>
    <t>7015</t>
    <phoneticPr fontId="1" type="noConversion"/>
  </si>
  <si>
    <t xml:space="preserve">李亨惟  </t>
    <phoneticPr fontId="1" type="noConversion"/>
  </si>
  <si>
    <t>9613</t>
    <phoneticPr fontId="1" type="noConversion"/>
  </si>
  <si>
    <t xml:space="preserve">李志偉  </t>
    <phoneticPr fontId="1" type="noConversion"/>
  </si>
  <si>
    <t>4305</t>
    <phoneticPr fontId="1" type="noConversion"/>
  </si>
  <si>
    <t xml:space="preserve">李志強  </t>
    <phoneticPr fontId="1" type="noConversion"/>
  </si>
  <si>
    <t>10578</t>
    <phoneticPr fontId="1" type="noConversion"/>
  </si>
  <si>
    <t xml:space="preserve">李沅  </t>
    <phoneticPr fontId="1" type="noConversion"/>
  </si>
  <si>
    <t>7117</t>
    <phoneticPr fontId="1" type="noConversion"/>
  </si>
  <si>
    <t xml:space="preserve">李邦印  </t>
    <phoneticPr fontId="1" type="noConversion"/>
  </si>
  <si>
    <t>9732, 10962</t>
    <phoneticPr fontId="1" type="noConversion"/>
  </si>
  <si>
    <t xml:space="preserve">李里丁  </t>
    <phoneticPr fontId="1" type="noConversion"/>
  </si>
  <si>
    <t>9903</t>
    <phoneticPr fontId="1" type="noConversion"/>
  </si>
  <si>
    <t xml:space="preserve">李亞飛  </t>
    <phoneticPr fontId="1" type="noConversion"/>
  </si>
  <si>
    <t xml:space="preserve">李亞娜  </t>
    <phoneticPr fontId="1" type="noConversion"/>
  </si>
  <si>
    <t>10786-10790</t>
    <phoneticPr fontId="1" type="noConversion"/>
  </si>
  <si>
    <t xml:space="preserve">李卓晨  </t>
    <phoneticPr fontId="1" type="noConversion"/>
  </si>
  <si>
    <t>8284</t>
    <phoneticPr fontId="1" type="noConversion"/>
  </si>
  <si>
    <t xml:space="preserve">李尚龍  </t>
    <phoneticPr fontId="1" type="noConversion"/>
  </si>
  <si>
    <t>4306</t>
    <phoneticPr fontId="1" type="noConversion"/>
  </si>
  <si>
    <t xml:space="preserve">李居明  </t>
    <phoneticPr fontId="1" type="noConversion"/>
  </si>
  <si>
    <t>4325, 4756, 4758, 4886-4887, 4994, 5116, 5183, 5604</t>
    <phoneticPr fontId="1" type="noConversion"/>
  </si>
  <si>
    <t xml:space="preserve">李承敏  </t>
    <phoneticPr fontId="1" type="noConversion"/>
  </si>
  <si>
    <t>1804-1805, 7351-7352, 10023</t>
    <phoneticPr fontId="1" type="noConversion"/>
  </si>
  <si>
    <t xml:space="preserve">李明正  </t>
    <phoneticPr fontId="1" type="noConversion"/>
  </si>
  <si>
    <t>7777</t>
    <phoneticPr fontId="1" type="noConversion"/>
  </si>
  <si>
    <t xml:space="preserve">李明亮  </t>
    <phoneticPr fontId="1" type="noConversion"/>
  </si>
  <si>
    <t>2245, 2680</t>
    <phoneticPr fontId="1" type="noConversion"/>
  </si>
  <si>
    <t xml:space="preserve">李泗達  </t>
    <phoneticPr fontId="1" type="noConversion"/>
  </si>
  <si>
    <t>4610</t>
    <phoneticPr fontId="1" type="noConversion"/>
  </si>
  <si>
    <t xml:space="preserve">李芷樺  </t>
    <phoneticPr fontId="1" type="noConversion"/>
  </si>
  <si>
    <t>5434</t>
    <phoneticPr fontId="1" type="noConversion"/>
  </si>
  <si>
    <t xml:space="preserve">李俊  </t>
    <phoneticPr fontId="1" type="noConversion"/>
  </si>
  <si>
    <t>5053, 9830</t>
    <phoneticPr fontId="1" type="noConversion"/>
  </si>
  <si>
    <t xml:space="preserve">李冠華  </t>
    <phoneticPr fontId="1" type="noConversion"/>
  </si>
  <si>
    <t xml:space="preserve">李思泳  </t>
    <phoneticPr fontId="1" type="noConversion"/>
  </si>
  <si>
    <t>7569</t>
    <phoneticPr fontId="1" type="noConversion"/>
  </si>
  <si>
    <t xml:space="preserve">李思衛  </t>
    <phoneticPr fontId="1" type="noConversion"/>
  </si>
  <si>
    <t xml:space="preserve">李春有  </t>
    <phoneticPr fontId="1" type="noConversion"/>
  </si>
  <si>
    <t xml:space="preserve">李柏雄  </t>
    <phoneticPr fontId="1" type="noConversion"/>
  </si>
  <si>
    <t>9516</t>
    <phoneticPr fontId="1" type="noConversion"/>
  </si>
  <si>
    <t xml:space="preserve">李洪發  </t>
    <phoneticPr fontId="1" type="noConversion"/>
  </si>
  <si>
    <t>7507</t>
    <phoneticPr fontId="1" type="noConversion"/>
  </si>
  <si>
    <t xml:space="preserve">李洪雲  </t>
    <phoneticPr fontId="1" type="noConversion"/>
  </si>
  <si>
    <t>7187</t>
    <phoneticPr fontId="1" type="noConversion"/>
  </si>
  <si>
    <t xml:space="preserve">李美婷  </t>
    <phoneticPr fontId="1" type="noConversion"/>
  </si>
  <si>
    <t xml:space="preserve">李英才  </t>
    <phoneticPr fontId="1" type="noConversion"/>
  </si>
  <si>
    <t>6962</t>
    <phoneticPr fontId="1" type="noConversion"/>
  </si>
  <si>
    <t xml:space="preserve">李虹  </t>
    <phoneticPr fontId="1" type="noConversion"/>
  </si>
  <si>
    <t>7596</t>
    <phoneticPr fontId="1" type="noConversion"/>
  </si>
  <si>
    <t xml:space="preserve">李衍蒨  </t>
    <phoneticPr fontId="1" type="noConversion"/>
  </si>
  <si>
    <t>10142-10143</t>
    <phoneticPr fontId="1" type="noConversion"/>
  </si>
  <si>
    <t xml:space="preserve">李風  </t>
    <phoneticPr fontId="1" type="noConversion"/>
  </si>
  <si>
    <t>5002</t>
    <phoneticPr fontId="1" type="noConversion"/>
  </si>
  <si>
    <t xml:space="preserve">李修鵬  </t>
    <phoneticPr fontId="1" type="noConversion"/>
  </si>
  <si>
    <t xml:space="preserve">李家昕  </t>
    <phoneticPr fontId="1" type="noConversion"/>
  </si>
  <si>
    <t>2464, 2466</t>
    <phoneticPr fontId="1" type="noConversion"/>
  </si>
  <si>
    <t xml:space="preserve">李家真  </t>
    <phoneticPr fontId="1" type="noConversion"/>
  </si>
  <si>
    <t>1769</t>
    <phoneticPr fontId="1" type="noConversion"/>
  </si>
  <si>
    <t xml:space="preserve">李家樂  </t>
    <phoneticPr fontId="1" type="noConversion"/>
  </si>
  <si>
    <t>2382</t>
    <phoneticPr fontId="1" type="noConversion"/>
  </si>
  <si>
    <t xml:space="preserve">李展鵬  </t>
    <phoneticPr fontId="1" type="noConversion"/>
  </si>
  <si>
    <t>10510</t>
    <phoneticPr fontId="1" type="noConversion"/>
  </si>
  <si>
    <t xml:space="preserve">李晉  </t>
    <phoneticPr fontId="1" type="noConversion"/>
  </si>
  <si>
    <t>2393</t>
    <phoneticPr fontId="1" type="noConversion"/>
  </si>
  <si>
    <t xml:space="preserve">李海艦  </t>
    <phoneticPr fontId="1" type="noConversion"/>
  </si>
  <si>
    <t>2481</t>
    <phoneticPr fontId="1" type="noConversion"/>
  </si>
  <si>
    <t xml:space="preserve">李祐興  </t>
    <phoneticPr fontId="1" type="noConversion"/>
  </si>
  <si>
    <t>8187</t>
    <phoneticPr fontId="1" type="noConversion"/>
  </si>
  <si>
    <t xml:space="preserve">李秦  </t>
    <phoneticPr fontId="1" type="noConversion"/>
  </si>
  <si>
    <t>4672, 4852, 8129</t>
    <phoneticPr fontId="1" type="noConversion"/>
  </si>
  <si>
    <t xml:space="preserve">李笑  </t>
    <phoneticPr fontId="1" type="noConversion"/>
  </si>
  <si>
    <t>10071</t>
    <phoneticPr fontId="1" type="noConversion"/>
  </si>
  <si>
    <t xml:space="preserve">李素冰  </t>
    <phoneticPr fontId="1" type="noConversion"/>
  </si>
  <si>
    <t>9740-9741</t>
    <phoneticPr fontId="1" type="noConversion"/>
  </si>
  <si>
    <t xml:space="preserve">李脈  </t>
    <phoneticPr fontId="1" type="noConversion"/>
  </si>
  <si>
    <t>1698</t>
    <phoneticPr fontId="1" type="noConversion"/>
  </si>
  <si>
    <t xml:space="preserve">李陞亮  </t>
    <phoneticPr fontId="1" type="noConversion"/>
  </si>
  <si>
    <t>2187</t>
    <phoneticPr fontId="1" type="noConversion"/>
  </si>
  <si>
    <t xml:space="preserve">李健良  </t>
    <phoneticPr fontId="1" type="noConversion"/>
  </si>
  <si>
    <t>7390</t>
    <phoneticPr fontId="1" type="noConversion"/>
  </si>
  <si>
    <t xml:space="preserve">李健信  </t>
    <phoneticPr fontId="1" type="noConversion"/>
  </si>
  <si>
    <t>7588</t>
    <phoneticPr fontId="1" type="noConversion"/>
  </si>
  <si>
    <t xml:space="preserve">李健睿  </t>
    <phoneticPr fontId="1" type="noConversion"/>
  </si>
  <si>
    <t>4635</t>
    <phoneticPr fontId="1" type="noConversion"/>
  </si>
  <si>
    <t xml:space="preserve">李偉才  </t>
    <phoneticPr fontId="1" type="noConversion"/>
  </si>
  <si>
    <t>2674, 7165</t>
    <phoneticPr fontId="1" type="noConversion"/>
  </si>
  <si>
    <t xml:space="preserve">李偉民  </t>
    <phoneticPr fontId="1" type="noConversion"/>
  </si>
  <si>
    <t>7396</t>
    <phoneticPr fontId="1" type="noConversion"/>
  </si>
  <si>
    <t xml:space="preserve">李偉展  </t>
    <phoneticPr fontId="1" type="noConversion"/>
  </si>
  <si>
    <t>5234</t>
    <phoneticPr fontId="1" type="noConversion"/>
  </si>
  <si>
    <t xml:space="preserve">李偉雄  </t>
    <phoneticPr fontId="1" type="noConversion"/>
  </si>
  <si>
    <t>2352-2355, 10722-10723, 10726-10728</t>
    <phoneticPr fontId="1" type="noConversion"/>
  </si>
  <si>
    <t xml:space="preserve">李國安  </t>
    <phoneticPr fontId="1" type="noConversion"/>
  </si>
  <si>
    <t>8215-8216</t>
    <phoneticPr fontId="1" type="noConversion"/>
  </si>
  <si>
    <t xml:space="preserve">李國柱  </t>
    <phoneticPr fontId="1" type="noConversion"/>
  </si>
  <si>
    <t>5050</t>
    <phoneticPr fontId="1" type="noConversion"/>
  </si>
  <si>
    <t xml:space="preserve">李國強  </t>
    <phoneticPr fontId="1" type="noConversion"/>
  </si>
  <si>
    <t>2715</t>
    <phoneticPr fontId="1" type="noConversion"/>
  </si>
  <si>
    <t xml:space="preserve">李國棟  </t>
    <phoneticPr fontId="1" type="noConversion"/>
  </si>
  <si>
    <t>7509</t>
    <phoneticPr fontId="1" type="noConversion"/>
  </si>
  <si>
    <t xml:space="preserve">李培林  </t>
    <phoneticPr fontId="1" type="noConversion"/>
  </si>
  <si>
    <t xml:space="preserve">李婉珊  </t>
    <phoneticPr fontId="1" type="noConversion"/>
  </si>
  <si>
    <t xml:space="preserve">李婉詩  </t>
    <phoneticPr fontId="1" type="noConversion"/>
  </si>
  <si>
    <t>2661</t>
    <phoneticPr fontId="1" type="noConversion"/>
  </si>
  <si>
    <t xml:space="preserve">李專  </t>
    <phoneticPr fontId="1" type="noConversion"/>
  </si>
  <si>
    <t>10938</t>
    <phoneticPr fontId="1" type="noConversion"/>
  </si>
  <si>
    <t xml:space="preserve">李強  </t>
    <phoneticPr fontId="1" type="noConversion"/>
  </si>
  <si>
    <t>4537</t>
    <phoneticPr fontId="1" type="noConversion"/>
  </si>
  <si>
    <t xml:space="preserve">李情悔  </t>
    <phoneticPr fontId="1" type="noConversion"/>
  </si>
  <si>
    <t>10345</t>
    <phoneticPr fontId="1" type="noConversion"/>
  </si>
  <si>
    <t xml:space="preserve">李敏  </t>
    <phoneticPr fontId="1" type="noConversion"/>
  </si>
  <si>
    <t>1905</t>
    <phoneticPr fontId="1" type="noConversion"/>
  </si>
  <si>
    <t xml:space="preserve">李連成  </t>
    <phoneticPr fontId="1" type="noConversion"/>
  </si>
  <si>
    <t>2114, 2301, 2427</t>
    <phoneticPr fontId="1" type="noConversion"/>
  </si>
  <si>
    <t xml:space="preserve">李連君  </t>
    <phoneticPr fontId="1" type="noConversion"/>
  </si>
  <si>
    <t>7411</t>
    <phoneticPr fontId="1" type="noConversion"/>
  </si>
  <si>
    <t xml:space="preserve">李雪瑩  </t>
    <phoneticPr fontId="1" type="noConversion"/>
  </si>
  <si>
    <t>1693</t>
    <phoneticPr fontId="1" type="noConversion"/>
  </si>
  <si>
    <t xml:space="preserve">李鹿渴  </t>
    <phoneticPr fontId="1" type="noConversion"/>
  </si>
  <si>
    <t>2118</t>
    <phoneticPr fontId="1" type="noConversion"/>
  </si>
  <si>
    <t xml:space="preserve">李凱軍  </t>
    <phoneticPr fontId="1" type="noConversion"/>
  </si>
  <si>
    <t>1976</t>
    <phoneticPr fontId="1" type="noConversion"/>
  </si>
  <si>
    <t xml:space="preserve">李凱翔  </t>
    <phoneticPr fontId="1" type="noConversion"/>
  </si>
  <si>
    <t>4958</t>
    <phoneticPr fontId="1" type="noConversion"/>
  </si>
  <si>
    <t xml:space="preserve">李寒曦  </t>
    <phoneticPr fontId="1" type="noConversion"/>
  </si>
  <si>
    <t>2221</t>
    <phoneticPr fontId="1" type="noConversion"/>
  </si>
  <si>
    <t xml:space="preserve">李揚立之  </t>
    <phoneticPr fontId="1" type="noConversion"/>
  </si>
  <si>
    <t>8230</t>
    <phoneticPr fontId="1" type="noConversion"/>
  </si>
  <si>
    <t xml:space="preserve">李景明  </t>
    <phoneticPr fontId="1" type="noConversion"/>
  </si>
  <si>
    <t>4668, 9858</t>
    <phoneticPr fontId="1" type="noConversion"/>
  </si>
  <si>
    <t xml:space="preserve">李普旺  </t>
    <phoneticPr fontId="1" type="noConversion"/>
  </si>
  <si>
    <t>8124</t>
    <phoneticPr fontId="1" type="noConversion"/>
  </si>
  <si>
    <t xml:space="preserve">李朝津  </t>
    <phoneticPr fontId="1" type="noConversion"/>
  </si>
  <si>
    <t>4313</t>
    <phoneticPr fontId="1" type="noConversion"/>
  </si>
  <si>
    <t xml:space="preserve">李棣儀  </t>
    <phoneticPr fontId="1" type="noConversion"/>
  </si>
  <si>
    <t>5355</t>
    <phoneticPr fontId="1" type="noConversion"/>
  </si>
  <si>
    <t xml:space="preserve">李發志  </t>
    <phoneticPr fontId="1" type="noConversion"/>
  </si>
  <si>
    <t>10620, 10964</t>
    <phoneticPr fontId="1" type="noConversion"/>
  </si>
  <si>
    <t xml:space="preserve">李程輝  </t>
    <phoneticPr fontId="1" type="noConversion"/>
  </si>
  <si>
    <t>7339</t>
    <phoneticPr fontId="1" type="noConversion"/>
  </si>
  <si>
    <t xml:space="preserve">李雲帆  </t>
    <phoneticPr fontId="1" type="noConversion"/>
  </si>
  <si>
    <t>5365-5366</t>
    <phoneticPr fontId="1" type="noConversion"/>
  </si>
  <si>
    <t xml:space="preserve">李焯芬  </t>
    <phoneticPr fontId="1" type="noConversion"/>
  </si>
  <si>
    <t>5630, 7658</t>
    <phoneticPr fontId="1" type="noConversion"/>
  </si>
  <si>
    <t xml:space="preserve">李新民  </t>
    <phoneticPr fontId="1" type="noConversion"/>
  </si>
  <si>
    <t>8158</t>
    <phoneticPr fontId="1" type="noConversion"/>
  </si>
  <si>
    <t xml:space="preserve">李新洲  </t>
    <phoneticPr fontId="1" type="noConversion"/>
  </si>
  <si>
    <t xml:space="preserve">李楠  </t>
    <phoneticPr fontId="1" type="noConversion"/>
  </si>
  <si>
    <t xml:space="preserve">李萬軍  </t>
    <phoneticPr fontId="1" type="noConversion"/>
  </si>
  <si>
    <t>7894</t>
    <phoneticPr fontId="1" type="noConversion"/>
  </si>
  <si>
    <t xml:space="preserve">李義虎  </t>
    <phoneticPr fontId="1" type="noConversion"/>
  </si>
  <si>
    <t>1535</t>
    <phoneticPr fontId="1" type="noConversion"/>
  </si>
  <si>
    <t xml:space="preserve">李逸熙  </t>
    <phoneticPr fontId="1" type="noConversion"/>
  </si>
  <si>
    <t>2028</t>
    <phoneticPr fontId="1" type="noConversion"/>
  </si>
  <si>
    <t xml:space="preserve">李嘉妍  </t>
    <phoneticPr fontId="1" type="noConversion"/>
  </si>
  <si>
    <t>4738</t>
    <phoneticPr fontId="1" type="noConversion"/>
  </si>
  <si>
    <t xml:space="preserve">李嘉怡  </t>
    <phoneticPr fontId="1" type="noConversion"/>
  </si>
  <si>
    <t>5008</t>
    <phoneticPr fontId="1" type="noConversion"/>
  </si>
  <si>
    <t xml:space="preserve">李嘉儀  </t>
    <phoneticPr fontId="1" type="noConversion"/>
  </si>
  <si>
    <t>10965</t>
    <phoneticPr fontId="1" type="noConversion"/>
  </si>
  <si>
    <t xml:space="preserve">李寧有限公司  </t>
    <phoneticPr fontId="1" type="noConversion"/>
  </si>
  <si>
    <t>4759</t>
    <phoneticPr fontId="1" type="noConversion"/>
  </si>
  <si>
    <t xml:space="preserve">李碧華  </t>
    <phoneticPr fontId="1" type="noConversion"/>
  </si>
  <si>
    <t>7283</t>
    <phoneticPr fontId="1" type="noConversion"/>
  </si>
  <si>
    <t xml:space="preserve">李翠妍  </t>
    <phoneticPr fontId="1" type="noConversion"/>
  </si>
  <si>
    <t>4320</t>
    <phoneticPr fontId="1" type="noConversion"/>
  </si>
  <si>
    <t xml:space="preserve">李廣人  </t>
    <phoneticPr fontId="1" type="noConversion"/>
  </si>
  <si>
    <t>1872</t>
    <phoneticPr fontId="1" type="noConversion"/>
  </si>
  <si>
    <t xml:space="preserve">李德康  </t>
    <phoneticPr fontId="1" type="noConversion"/>
  </si>
  <si>
    <t>1531, 1693</t>
    <phoneticPr fontId="1" type="noConversion"/>
  </si>
  <si>
    <t xml:space="preserve">李德祥  </t>
    <phoneticPr fontId="1" type="noConversion"/>
  </si>
  <si>
    <t>1801</t>
    <phoneticPr fontId="1" type="noConversion"/>
  </si>
  <si>
    <t xml:space="preserve">李德勝  </t>
    <phoneticPr fontId="1" type="noConversion"/>
  </si>
  <si>
    <t>5670</t>
    <phoneticPr fontId="1" type="noConversion"/>
  </si>
  <si>
    <t xml:space="preserve">李慧詩  </t>
    <phoneticPr fontId="1" type="noConversion"/>
  </si>
  <si>
    <t>4797</t>
    <phoneticPr fontId="1" type="noConversion"/>
  </si>
  <si>
    <t xml:space="preserve">李澄幸  </t>
    <phoneticPr fontId="1" type="noConversion"/>
  </si>
  <si>
    <t xml:space="preserve">李潔人  </t>
    <phoneticPr fontId="1" type="noConversion"/>
  </si>
  <si>
    <t xml:space="preserve">李稻葵  </t>
    <phoneticPr fontId="1" type="noConversion"/>
  </si>
  <si>
    <t>7248</t>
    <phoneticPr fontId="1" type="noConversion"/>
  </si>
  <si>
    <t xml:space="preserve">李適清  </t>
    <phoneticPr fontId="1" type="noConversion"/>
  </si>
  <si>
    <t>5642</t>
    <phoneticPr fontId="1" type="noConversion"/>
  </si>
  <si>
    <t xml:space="preserve">李曉江  </t>
    <phoneticPr fontId="1" type="noConversion"/>
  </si>
  <si>
    <t>7817-7818</t>
    <phoneticPr fontId="1" type="noConversion"/>
  </si>
  <si>
    <t xml:space="preserve">李澤厚  </t>
    <phoneticPr fontId="1" type="noConversion"/>
  </si>
  <si>
    <t>7548</t>
    <phoneticPr fontId="1" type="noConversion"/>
  </si>
  <si>
    <t xml:space="preserve">李澤森  </t>
    <phoneticPr fontId="1" type="noConversion"/>
  </si>
  <si>
    <t>7112</t>
    <phoneticPr fontId="1" type="noConversion"/>
  </si>
  <si>
    <t xml:space="preserve">李燕  </t>
    <phoneticPr fontId="1" type="noConversion"/>
  </si>
  <si>
    <t>5415, 5435</t>
    <phoneticPr fontId="1" type="noConversion"/>
  </si>
  <si>
    <t xml:space="preserve">李燕萍  </t>
    <phoneticPr fontId="1" type="noConversion"/>
  </si>
  <si>
    <t xml:space="preserve">李穎欣  </t>
    <phoneticPr fontId="1" type="noConversion"/>
  </si>
  <si>
    <t>8338</t>
    <phoneticPr fontId="1" type="noConversion"/>
  </si>
  <si>
    <t xml:space="preserve">李錦彬  </t>
    <phoneticPr fontId="1" type="noConversion"/>
  </si>
  <si>
    <t>9566, 10776</t>
    <phoneticPr fontId="1" type="noConversion"/>
  </si>
  <si>
    <t xml:space="preserve">李錦棠  </t>
    <phoneticPr fontId="1" type="noConversion"/>
  </si>
  <si>
    <t>10132</t>
    <phoneticPr fontId="1" type="noConversion"/>
  </si>
  <si>
    <t xml:space="preserve">李錦滔  </t>
    <phoneticPr fontId="1" type="noConversion"/>
  </si>
  <si>
    <t>8188</t>
    <phoneticPr fontId="1" type="noConversion"/>
  </si>
  <si>
    <t xml:space="preserve">李錦榮  </t>
    <phoneticPr fontId="1" type="noConversion"/>
  </si>
  <si>
    <t>8198, 10637</t>
    <phoneticPr fontId="1" type="noConversion"/>
  </si>
  <si>
    <t xml:space="preserve">李霖君  </t>
    <phoneticPr fontId="1" type="noConversion"/>
  </si>
  <si>
    <t>2185</t>
    <phoneticPr fontId="1" type="noConversion"/>
  </si>
  <si>
    <t xml:space="preserve">李燦窩  </t>
    <phoneticPr fontId="1" type="noConversion"/>
  </si>
  <si>
    <t>8261</t>
    <phoneticPr fontId="1" type="noConversion"/>
  </si>
  <si>
    <t xml:space="preserve">李環  </t>
    <phoneticPr fontId="1" type="noConversion"/>
  </si>
  <si>
    <t>2653</t>
    <phoneticPr fontId="1" type="noConversion"/>
  </si>
  <si>
    <t xml:space="preserve">李禮  </t>
    <phoneticPr fontId="1" type="noConversion"/>
  </si>
  <si>
    <t>1619</t>
    <phoneticPr fontId="1" type="noConversion"/>
  </si>
  <si>
    <t xml:space="preserve">李鎮錦  </t>
    <phoneticPr fontId="1" type="noConversion"/>
  </si>
  <si>
    <t>4931</t>
    <phoneticPr fontId="1" type="noConversion"/>
  </si>
  <si>
    <t xml:space="preserve">李雙林  </t>
    <phoneticPr fontId="1" type="noConversion"/>
  </si>
  <si>
    <t>7340</t>
    <phoneticPr fontId="1" type="noConversion"/>
  </si>
  <si>
    <t xml:space="preserve">李羅文  </t>
    <phoneticPr fontId="1" type="noConversion"/>
  </si>
  <si>
    <t xml:space="preserve">李隐  </t>
    <phoneticPr fontId="1" type="noConversion"/>
  </si>
  <si>
    <t>1833</t>
    <phoneticPr fontId="1" type="noConversion"/>
  </si>
  <si>
    <t xml:space="preserve">李韡玲  </t>
    <phoneticPr fontId="1" type="noConversion"/>
  </si>
  <si>
    <t>4760, 7341</t>
    <phoneticPr fontId="1" type="noConversion"/>
  </si>
  <si>
    <t xml:space="preserve">李顥謙  </t>
    <phoneticPr fontId="1" type="noConversion"/>
  </si>
  <si>
    <t>5496</t>
    <phoneticPr fontId="1" type="noConversion"/>
  </si>
  <si>
    <t xml:space="preserve">李艷鋒  </t>
    <phoneticPr fontId="1" type="noConversion"/>
  </si>
  <si>
    <t>5778</t>
    <phoneticPr fontId="1" type="noConversion"/>
  </si>
  <si>
    <t xml:space="preserve">杜功文  </t>
    <phoneticPr fontId="1" type="noConversion"/>
  </si>
  <si>
    <t>2278</t>
    <phoneticPr fontId="1" type="noConversion"/>
  </si>
  <si>
    <t xml:space="preserve">杜亞泉  </t>
    <phoneticPr fontId="1" type="noConversion"/>
  </si>
  <si>
    <t>4800</t>
    <phoneticPr fontId="1" type="noConversion"/>
  </si>
  <si>
    <t xml:space="preserve">杜金笙  </t>
    <phoneticPr fontId="1" type="noConversion"/>
  </si>
  <si>
    <t>7280</t>
    <phoneticPr fontId="1" type="noConversion"/>
  </si>
  <si>
    <t xml:space="preserve">杜若鴻  </t>
    <phoneticPr fontId="1" type="noConversion"/>
  </si>
  <si>
    <t>9689</t>
    <phoneticPr fontId="1" type="noConversion"/>
  </si>
  <si>
    <t xml:space="preserve">杜凌雲  </t>
    <phoneticPr fontId="1" type="noConversion"/>
  </si>
  <si>
    <t>5332</t>
    <phoneticPr fontId="1" type="noConversion"/>
  </si>
  <si>
    <t xml:space="preserve">杜嘯鴻  </t>
    <phoneticPr fontId="1" type="noConversion"/>
  </si>
  <si>
    <t>7820-7821</t>
    <phoneticPr fontId="1" type="noConversion"/>
  </si>
  <si>
    <t xml:space="preserve">杜潔心  </t>
    <phoneticPr fontId="1" type="noConversion"/>
  </si>
  <si>
    <t>10555</t>
    <phoneticPr fontId="1" type="noConversion"/>
  </si>
  <si>
    <t xml:space="preserve">杜鷺鶯  </t>
    <phoneticPr fontId="1" type="noConversion"/>
  </si>
  <si>
    <t>1482</t>
    <phoneticPr fontId="1" type="noConversion"/>
  </si>
  <si>
    <t xml:space="preserve">步葵  </t>
    <phoneticPr fontId="1" type="noConversion"/>
  </si>
  <si>
    <t>1819, 4696, 8316, 10361, 11119</t>
    <phoneticPr fontId="1" type="noConversion"/>
  </si>
  <si>
    <t xml:space="preserve">每日幣研  </t>
    <phoneticPr fontId="1" type="noConversion"/>
  </si>
  <si>
    <t>7147, 8332</t>
    <phoneticPr fontId="1" type="noConversion"/>
  </si>
  <si>
    <t xml:space="preserve">汪本清  </t>
    <phoneticPr fontId="1" type="noConversion"/>
  </si>
  <si>
    <t>7769</t>
    <phoneticPr fontId="1" type="noConversion"/>
  </si>
  <si>
    <t xml:space="preserve">汪多維  </t>
    <phoneticPr fontId="1" type="noConversion"/>
  </si>
  <si>
    <t xml:space="preserve">汪思涵  </t>
    <phoneticPr fontId="1" type="noConversion"/>
  </si>
  <si>
    <t>4962-4963</t>
    <phoneticPr fontId="1" type="noConversion"/>
  </si>
  <si>
    <t xml:space="preserve">汪倫祝  </t>
    <phoneticPr fontId="1" type="noConversion"/>
  </si>
  <si>
    <t>7884</t>
    <phoneticPr fontId="1" type="noConversion"/>
  </si>
  <si>
    <t xml:space="preserve">汪海梁  </t>
    <phoneticPr fontId="1" type="noConversion"/>
  </si>
  <si>
    <t>7431-7440, 7597-7601</t>
    <phoneticPr fontId="1" type="noConversion"/>
  </si>
  <si>
    <t xml:space="preserve">汪圓圓  </t>
    <phoneticPr fontId="1" type="noConversion"/>
  </si>
  <si>
    <t>7443</t>
    <phoneticPr fontId="1" type="noConversion"/>
  </si>
  <si>
    <t xml:space="preserve">汪媽媽  </t>
    <phoneticPr fontId="1" type="noConversion"/>
  </si>
  <si>
    <t xml:space="preserve">汪詩詩  </t>
    <phoneticPr fontId="1" type="noConversion"/>
  </si>
  <si>
    <t xml:space="preserve">汪興  </t>
    <phoneticPr fontId="1" type="noConversion"/>
  </si>
  <si>
    <t>2360</t>
    <phoneticPr fontId="1" type="noConversion"/>
  </si>
  <si>
    <t xml:space="preserve">沖本秀  </t>
    <phoneticPr fontId="1" type="noConversion"/>
  </si>
  <si>
    <t>5122-5126, 5823</t>
    <phoneticPr fontId="1" type="noConversion"/>
  </si>
  <si>
    <t xml:space="preserve">沖繩 Oki-Family  </t>
    <phoneticPr fontId="1" type="noConversion"/>
  </si>
  <si>
    <t>4545</t>
    <phoneticPr fontId="1" type="noConversion"/>
  </si>
  <si>
    <t xml:space="preserve">沈小龍  </t>
    <phoneticPr fontId="1" type="noConversion"/>
  </si>
  <si>
    <t>5691</t>
    <phoneticPr fontId="1" type="noConversion"/>
  </si>
  <si>
    <t xml:space="preserve">沈平  </t>
    <phoneticPr fontId="1" type="noConversion"/>
  </si>
  <si>
    <t>8130</t>
    <phoneticPr fontId="1" type="noConversion"/>
  </si>
  <si>
    <t xml:space="preserve">沈弘  </t>
    <phoneticPr fontId="1" type="noConversion"/>
  </si>
  <si>
    <t>4698</t>
    <phoneticPr fontId="1" type="noConversion"/>
  </si>
  <si>
    <t xml:space="preserve">沈西城  </t>
    <phoneticPr fontId="1" type="noConversion"/>
  </si>
  <si>
    <t>9891</t>
    <phoneticPr fontId="1" type="noConversion"/>
  </si>
  <si>
    <t xml:space="preserve">沈明  </t>
    <phoneticPr fontId="1" type="noConversion"/>
  </si>
  <si>
    <t>4550-4553</t>
    <phoneticPr fontId="1" type="noConversion"/>
  </si>
  <si>
    <t xml:space="preserve">沈金平  </t>
    <phoneticPr fontId="1" type="noConversion"/>
  </si>
  <si>
    <t>7306</t>
    <phoneticPr fontId="1" type="noConversion"/>
  </si>
  <si>
    <t xml:space="preserve">沈思彤  </t>
    <phoneticPr fontId="1" type="noConversion"/>
  </si>
  <si>
    <t>7343</t>
    <phoneticPr fontId="1" type="noConversion"/>
  </si>
  <si>
    <t xml:space="preserve">沈海波  </t>
    <phoneticPr fontId="1" type="noConversion"/>
  </si>
  <si>
    <t xml:space="preserve">沈鬥平  </t>
    <phoneticPr fontId="1" type="noConversion"/>
  </si>
  <si>
    <t>1806</t>
    <phoneticPr fontId="1" type="noConversion"/>
  </si>
  <si>
    <t xml:space="preserve">沈從文  </t>
    <phoneticPr fontId="1" type="noConversion"/>
  </si>
  <si>
    <t>8254</t>
    <phoneticPr fontId="1" type="noConversion"/>
  </si>
  <si>
    <t xml:space="preserve">沙士被壓  </t>
    <phoneticPr fontId="1" type="noConversion"/>
  </si>
  <si>
    <t>8234</t>
    <phoneticPr fontId="1" type="noConversion"/>
  </si>
  <si>
    <t xml:space="preserve">沙田婦女會  </t>
    <phoneticPr fontId="1" type="noConversion"/>
  </si>
  <si>
    <t>8047</t>
    <phoneticPr fontId="1" type="noConversion"/>
  </si>
  <si>
    <t xml:space="preserve">沙米  </t>
    <phoneticPr fontId="1" type="noConversion"/>
  </si>
  <si>
    <t>7867</t>
    <phoneticPr fontId="1" type="noConversion"/>
  </si>
  <si>
    <t xml:space="preserve">沙沙密卡  </t>
    <phoneticPr fontId="1" type="noConversion"/>
  </si>
  <si>
    <t>9596</t>
    <phoneticPr fontId="1" type="noConversion"/>
  </si>
  <si>
    <t xml:space="preserve">沃爾夫岡‧鮑爾  </t>
    <phoneticPr fontId="1" type="noConversion"/>
  </si>
  <si>
    <t>2468</t>
    <phoneticPr fontId="1" type="noConversion"/>
  </si>
  <si>
    <t xml:space="preserve">狄菁  </t>
    <phoneticPr fontId="1" type="noConversion"/>
  </si>
  <si>
    <t>2461</t>
    <phoneticPr fontId="1" type="noConversion"/>
  </si>
  <si>
    <t xml:space="preserve">秀實  </t>
    <phoneticPr fontId="1" type="noConversion"/>
  </si>
  <si>
    <t>1802, 2409, 8008</t>
    <phoneticPr fontId="1" type="noConversion"/>
  </si>
  <si>
    <t xml:space="preserve">禿一  </t>
    <phoneticPr fontId="1" type="noConversion"/>
  </si>
  <si>
    <t>9945</t>
    <phoneticPr fontId="1" type="noConversion"/>
  </si>
  <si>
    <t xml:space="preserve">肖春橋  </t>
    <phoneticPr fontId="1" type="noConversion"/>
  </si>
  <si>
    <t xml:space="preserve">肖映川  </t>
    <phoneticPr fontId="1" type="noConversion"/>
  </si>
  <si>
    <t>7071</t>
    <phoneticPr fontId="1" type="noConversion"/>
  </si>
  <si>
    <t xml:space="preserve">肖剛  </t>
    <phoneticPr fontId="1" type="noConversion"/>
  </si>
  <si>
    <t>5118</t>
    <phoneticPr fontId="1" type="noConversion"/>
  </si>
  <si>
    <t xml:space="preserve">肖陽  </t>
    <phoneticPr fontId="1" type="noConversion"/>
  </si>
  <si>
    <t>11098</t>
    <phoneticPr fontId="1" type="noConversion"/>
  </si>
  <si>
    <t xml:space="preserve">肖瑩  </t>
    <phoneticPr fontId="1" type="noConversion"/>
  </si>
  <si>
    <t>2325</t>
    <phoneticPr fontId="1" type="noConversion"/>
  </si>
  <si>
    <t xml:space="preserve">肖濤  </t>
    <phoneticPr fontId="1" type="noConversion"/>
  </si>
  <si>
    <t>1850</t>
    <phoneticPr fontId="1" type="noConversion"/>
  </si>
  <si>
    <t xml:space="preserve">肖鑫和  </t>
    <phoneticPr fontId="1" type="noConversion"/>
  </si>
  <si>
    <t>1734</t>
    <phoneticPr fontId="1" type="noConversion"/>
  </si>
  <si>
    <t xml:space="preserve">初四  </t>
    <phoneticPr fontId="1" type="noConversion"/>
  </si>
  <si>
    <t xml:space="preserve">初夏之菡  </t>
    <phoneticPr fontId="1" type="noConversion"/>
  </si>
  <si>
    <t>4732</t>
    <phoneticPr fontId="1" type="noConversion"/>
  </si>
  <si>
    <t xml:space="preserve">初樺  </t>
    <phoneticPr fontId="1" type="noConversion"/>
  </si>
  <si>
    <t>7113</t>
    <phoneticPr fontId="1" type="noConversion"/>
  </si>
  <si>
    <t xml:space="preserve">谷孟賓  </t>
    <phoneticPr fontId="1" type="noConversion"/>
  </si>
  <si>
    <t xml:space="preserve">谷清平  </t>
    <phoneticPr fontId="1" type="noConversion"/>
  </si>
  <si>
    <t>5504-5505, 8064-8065, 10792</t>
    <phoneticPr fontId="1" type="noConversion"/>
  </si>
  <si>
    <t xml:space="preserve">谷理揚  </t>
    <phoneticPr fontId="1" type="noConversion"/>
  </si>
  <si>
    <t>1360</t>
    <phoneticPr fontId="1" type="noConversion"/>
  </si>
  <si>
    <t xml:space="preserve">谷新生  </t>
    <phoneticPr fontId="1" type="noConversion"/>
  </si>
  <si>
    <t>1830</t>
    <phoneticPr fontId="1" type="noConversion"/>
  </si>
  <si>
    <t xml:space="preserve">豆豆魚  </t>
    <phoneticPr fontId="1" type="noConversion"/>
  </si>
  <si>
    <t>4943, 5626, 5789</t>
    <phoneticPr fontId="1" type="noConversion"/>
  </si>
  <si>
    <t xml:space="preserve">貝貝熊插畫工作室  </t>
    <phoneticPr fontId="1" type="noConversion"/>
  </si>
  <si>
    <t>4507-4510</t>
    <phoneticPr fontId="1" type="noConversion"/>
  </si>
  <si>
    <t xml:space="preserve">車田正美  </t>
    <phoneticPr fontId="1" type="noConversion"/>
  </si>
  <si>
    <t>5448-5451</t>
    <phoneticPr fontId="1" type="noConversion"/>
  </si>
  <si>
    <t xml:space="preserve">車帝麟  </t>
    <phoneticPr fontId="1" type="noConversion"/>
  </si>
  <si>
    <t>7478</t>
    <phoneticPr fontId="1" type="noConversion"/>
  </si>
  <si>
    <t xml:space="preserve">辛先軍  </t>
    <phoneticPr fontId="1" type="noConversion"/>
  </si>
  <si>
    <t>1887</t>
    <phoneticPr fontId="1" type="noConversion"/>
  </si>
  <si>
    <t xml:space="preserve">辛德勇  </t>
    <phoneticPr fontId="1" type="noConversion"/>
  </si>
  <si>
    <t>7590</t>
    <phoneticPr fontId="1" type="noConversion"/>
  </si>
  <si>
    <t xml:space="preserve">辰宇  </t>
    <phoneticPr fontId="1" type="noConversion"/>
  </si>
  <si>
    <t>10042-10044</t>
    <phoneticPr fontId="1" type="noConversion"/>
  </si>
  <si>
    <t xml:space="preserve">迅清  </t>
    <phoneticPr fontId="1" type="noConversion"/>
  </si>
  <si>
    <t>7876</t>
    <phoneticPr fontId="1" type="noConversion"/>
  </si>
  <si>
    <t xml:space="preserve">那須正幹  </t>
    <phoneticPr fontId="1" type="noConversion"/>
  </si>
  <si>
    <t>4644, 5424, 9661</t>
    <phoneticPr fontId="1" type="noConversion"/>
  </si>
  <si>
    <t xml:space="preserve">邦拿  </t>
    <phoneticPr fontId="1" type="noConversion"/>
  </si>
  <si>
    <t>8276</t>
    <phoneticPr fontId="1" type="noConversion"/>
  </si>
  <si>
    <t xml:space="preserve">阮全三  </t>
    <phoneticPr fontId="1" type="noConversion"/>
  </si>
  <si>
    <t>2432</t>
    <phoneticPr fontId="1" type="noConversion"/>
  </si>
  <si>
    <t xml:space="preserve">阮紀宏  </t>
    <phoneticPr fontId="1" type="noConversion"/>
  </si>
  <si>
    <t>4808</t>
    <phoneticPr fontId="1" type="noConversion"/>
  </si>
  <si>
    <t xml:space="preserve">阮國忠  </t>
    <phoneticPr fontId="1" type="noConversion"/>
  </si>
  <si>
    <t>10831</t>
    <phoneticPr fontId="1" type="noConversion"/>
  </si>
  <si>
    <t xml:space="preserve">佚名  </t>
    <phoneticPr fontId="1" type="noConversion"/>
  </si>
  <si>
    <t>5046</t>
    <phoneticPr fontId="1" type="noConversion"/>
  </si>
  <si>
    <t>八畫</t>
    <phoneticPr fontId="1" type="noConversion"/>
  </si>
  <si>
    <t xml:space="preserve">亞比  </t>
    <phoneticPr fontId="1" type="noConversion"/>
  </si>
  <si>
    <t>6994</t>
    <phoneticPr fontId="1" type="noConversion"/>
  </si>
  <si>
    <t xml:space="preserve">亞澍  </t>
    <phoneticPr fontId="1" type="noConversion"/>
  </si>
  <si>
    <t>2225-2236</t>
    <phoneticPr fontId="1" type="noConversion"/>
  </si>
  <si>
    <t xml:space="preserve">亞樹直  </t>
    <phoneticPr fontId="1" type="noConversion"/>
  </si>
  <si>
    <t xml:space="preserve">亞麗莎  </t>
    <phoneticPr fontId="1" type="noConversion"/>
  </si>
  <si>
    <t>4396, 4870, 4872, 5219, 5560, 5749</t>
    <phoneticPr fontId="1" type="noConversion"/>
  </si>
  <si>
    <t xml:space="preserve">京投軌道交通科技控股有限公司  </t>
    <phoneticPr fontId="1" type="noConversion"/>
  </si>
  <si>
    <t>4804</t>
    <phoneticPr fontId="1" type="noConversion"/>
  </si>
  <si>
    <t xml:space="preserve">京房  </t>
    <phoneticPr fontId="1" type="noConversion"/>
  </si>
  <si>
    <t>4801-4802</t>
    <phoneticPr fontId="1" type="noConversion"/>
  </si>
  <si>
    <t xml:space="preserve">京東方精電有限公司  </t>
    <phoneticPr fontId="1" type="noConversion"/>
  </si>
  <si>
    <t>4805</t>
    <phoneticPr fontId="1" type="noConversion"/>
  </si>
  <si>
    <t xml:space="preserve">京東物流股份有限公司  </t>
    <phoneticPr fontId="1" type="noConversion"/>
  </si>
  <si>
    <t>4806</t>
    <phoneticPr fontId="1" type="noConversion"/>
  </si>
  <si>
    <t xml:space="preserve">京東健康股份有限公司  </t>
    <phoneticPr fontId="1" type="noConversion"/>
  </si>
  <si>
    <t>4807</t>
    <phoneticPr fontId="1" type="noConversion"/>
  </si>
  <si>
    <t xml:space="preserve">侍建國  </t>
    <phoneticPr fontId="1" type="noConversion"/>
  </si>
  <si>
    <t>1363</t>
    <phoneticPr fontId="1" type="noConversion"/>
  </si>
  <si>
    <t xml:space="preserve">兒童崇拜教材工作小組  </t>
    <phoneticPr fontId="1" type="noConversion"/>
  </si>
  <si>
    <t>2225-2227, 2229-2231, 2233-2235</t>
    <phoneticPr fontId="1" type="noConversion"/>
  </si>
  <si>
    <t xml:space="preserve">其她  </t>
    <phoneticPr fontId="1" type="noConversion"/>
  </si>
  <si>
    <t xml:space="preserve">協康會  </t>
    <phoneticPr fontId="1" type="noConversion"/>
  </si>
  <si>
    <t>4393</t>
    <phoneticPr fontId="1" type="noConversion"/>
  </si>
  <si>
    <t xml:space="preserve">協鑫科技控股有限公司  </t>
    <phoneticPr fontId="1" type="noConversion"/>
  </si>
  <si>
    <t>7402</t>
    <phoneticPr fontId="1" type="noConversion"/>
  </si>
  <si>
    <t xml:space="preserve">協鑫新能源控股有限公司  </t>
    <phoneticPr fontId="1" type="noConversion"/>
  </si>
  <si>
    <t>7403</t>
    <phoneticPr fontId="1" type="noConversion"/>
  </si>
  <si>
    <t xml:space="preserve">卓朱慧敏  </t>
    <phoneticPr fontId="1" type="noConversion"/>
  </si>
  <si>
    <t>7425, 8061, 10076</t>
    <phoneticPr fontId="1" type="noConversion"/>
  </si>
  <si>
    <t xml:space="preserve">卓惠媛  </t>
    <phoneticPr fontId="1" type="noConversion"/>
  </si>
  <si>
    <t>4633</t>
    <phoneticPr fontId="1" type="noConversion"/>
  </si>
  <si>
    <t xml:space="preserve">卓華  </t>
    <phoneticPr fontId="1" type="noConversion"/>
  </si>
  <si>
    <t>5090</t>
    <phoneticPr fontId="1" type="noConversion"/>
  </si>
  <si>
    <t xml:space="preserve">卓瑩  </t>
    <phoneticPr fontId="1" type="noConversion"/>
  </si>
  <si>
    <t>1819, 4696, 10361, 11119</t>
    <phoneticPr fontId="1" type="noConversion"/>
  </si>
  <si>
    <t xml:space="preserve">周一良  </t>
    <phoneticPr fontId="1" type="noConversion"/>
  </si>
  <si>
    <t>4853</t>
    <phoneticPr fontId="1" type="noConversion"/>
  </si>
  <si>
    <t xml:space="preserve">周口市陳氏文化研究會  </t>
    <phoneticPr fontId="1" type="noConversion"/>
  </si>
  <si>
    <t>4476</t>
    <phoneticPr fontId="1" type="noConversion"/>
  </si>
  <si>
    <t xml:space="preserve">周今覺  </t>
    <phoneticPr fontId="1" type="noConversion"/>
  </si>
  <si>
    <t>2246</t>
    <phoneticPr fontId="1" type="noConversion"/>
  </si>
  <si>
    <t xml:space="preserve">周文港  </t>
    <phoneticPr fontId="1" type="noConversion"/>
  </si>
  <si>
    <t>2666</t>
    <phoneticPr fontId="1" type="noConversion"/>
  </si>
  <si>
    <t xml:space="preserve">周文翰  </t>
    <phoneticPr fontId="1" type="noConversion"/>
  </si>
  <si>
    <t>7047</t>
    <phoneticPr fontId="1" type="noConversion"/>
  </si>
  <si>
    <t xml:space="preserve">周任兒  </t>
    <phoneticPr fontId="1" type="noConversion"/>
  </si>
  <si>
    <t>7217</t>
    <phoneticPr fontId="1" type="noConversion"/>
  </si>
  <si>
    <t xml:space="preserve">周兆真  </t>
    <phoneticPr fontId="1" type="noConversion"/>
  </si>
  <si>
    <t>5774</t>
    <phoneticPr fontId="1" type="noConversion"/>
  </si>
  <si>
    <t xml:space="preserve">周全斌  </t>
    <phoneticPr fontId="1" type="noConversion"/>
  </si>
  <si>
    <t>1695</t>
    <phoneticPr fontId="1" type="noConversion"/>
  </si>
  <si>
    <t xml:space="preserve">周旭  </t>
    <phoneticPr fontId="1" type="noConversion"/>
  </si>
  <si>
    <t>2714</t>
    <phoneticPr fontId="1" type="noConversion"/>
  </si>
  <si>
    <t xml:space="preserve">周作人  </t>
    <phoneticPr fontId="1" type="noConversion"/>
  </si>
  <si>
    <t>4458</t>
    <phoneticPr fontId="1" type="noConversion"/>
  </si>
  <si>
    <t xml:space="preserve">周克禮  </t>
    <phoneticPr fontId="1" type="noConversion"/>
  </si>
  <si>
    <t>7803</t>
    <phoneticPr fontId="1" type="noConversion"/>
  </si>
  <si>
    <t xml:space="preserve">周志泉  </t>
    <phoneticPr fontId="1" type="noConversion"/>
  </si>
  <si>
    <t>2018</t>
    <phoneticPr fontId="1" type="noConversion"/>
  </si>
  <si>
    <t xml:space="preserve">周佳榮  </t>
    <phoneticPr fontId="1" type="noConversion"/>
  </si>
  <si>
    <t>4378, 7585</t>
    <phoneticPr fontId="1" type="noConversion"/>
  </si>
  <si>
    <t xml:space="preserve">周延順  </t>
    <phoneticPr fontId="1" type="noConversion"/>
  </si>
  <si>
    <t>7422</t>
    <phoneticPr fontId="1" type="noConversion"/>
  </si>
  <si>
    <t xml:space="preserve">周法大  </t>
    <phoneticPr fontId="1" type="noConversion"/>
  </si>
  <si>
    <t>4862</t>
    <phoneticPr fontId="1" type="noConversion"/>
  </si>
  <si>
    <t xml:space="preserve">周亮  </t>
    <phoneticPr fontId="1" type="noConversion"/>
  </si>
  <si>
    <t>1516, 1548</t>
    <phoneticPr fontId="1" type="noConversion"/>
  </si>
  <si>
    <t xml:space="preserve">周思中  </t>
    <phoneticPr fontId="1" type="noConversion"/>
  </si>
  <si>
    <t>4376</t>
    <phoneticPr fontId="1" type="noConversion"/>
  </si>
  <si>
    <t xml:space="preserve">周紅梅  </t>
    <phoneticPr fontId="1" type="noConversion"/>
  </si>
  <si>
    <t>7827</t>
    <phoneticPr fontId="1" type="noConversion"/>
  </si>
  <si>
    <t xml:space="preserve">周倩儀  </t>
    <phoneticPr fontId="1" type="noConversion"/>
  </si>
  <si>
    <t>4941</t>
    <phoneticPr fontId="1" type="noConversion"/>
  </si>
  <si>
    <t xml:space="preserve">周家琪  </t>
    <phoneticPr fontId="1" type="noConversion"/>
  </si>
  <si>
    <t>10714-10715</t>
    <phoneticPr fontId="1" type="noConversion"/>
  </si>
  <si>
    <t xml:space="preserve">周家照  </t>
    <phoneticPr fontId="1" type="noConversion"/>
  </si>
  <si>
    <t xml:space="preserve">周悅  </t>
    <phoneticPr fontId="1" type="noConversion"/>
  </si>
  <si>
    <t>10812</t>
    <phoneticPr fontId="1" type="noConversion"/>
  </si>
  <si>
    <t xml:space="preserve">周桂平  </t>
    <phoneticPr fontId="1" type="noConversion"/>
  </si>
  <si>
    <t>7603</t>
    <phoneticPr fontId="1" type="noConversion"/>
  </si>
  <si>
    <t xml:space="preserve">周祖庠  </t>
    <phoneticPr fontId="1" type="noConversion"/>
  </si>
  <si>
    <t>4474-4475</t>
    <phoneticPr fontId="1" type="noConversion"/>
  </si>
  <si>
    <t xml:space="preserve">周偉誠  </t>
    <phoneticPr fontId="1" type="noConversion"/>
  </si>
  <si>
    <t>10414</t>
    <phoneticPr fontId="1" type="noConversion"/>
  </si>
  <si>
    <t xml:space="preserve">周偉馳  </t>
    <phoneticPr fontId="1" type="noConversion"/>
  </si>
  <si>
    <t xml:space="preserve">周國均  </t>
    <phoneticPr fontId="1" type="noConversion"/>
  </si>
  <si>
    <t>4335, 5079, 5229, 5734</t>
    <phoneticPr fontId="1" type="noConversion"/>
  </si>
  <si>
    <t xml:space="preserve">周國宏  </t>
    <phoneticPr fontId="1" type="noConversion"/>
  </si>
  <si>
    <t>10077</t>
    <phoneticPr fontId="1" type="noConversion"/>
  </si>
  <si>
    <t xml:space="preserve">周國啟  </t>
    <phoneticPr fontId="1" type="noConversion"/>
  </si>
  <si>
    <t xml:space="preserve">周國裕  </t>
    <phoneticPr fontId="1" type="noConversion"/>
  </si>
  <si>
    <t>1966</t>
    <phoneticPr fontId="1" type="noConversion"/>
  </si>
  <si>
    <t xml:space="preserve">周培盛  </t>
    <phoneticPr fontId="1" type="noConversion"/>
  </si>
  <si>
    <t>4556</t>
    <phoneticPr fontId="1" type="noConversion"/>
  </si>
  <si>
    <t xml:space="preserve">周清毅  </t>
    <phoneticPr fontId="1" type="noConversion"/>
  </si>
  <si>
    <t>4967</t>
    <phoneticPr fontId="1" type="noConversion"/>
  </si>
  <si>
    <t xml:space="preserve">周淑屏  </t>
    <phoneticPr fontId="1" type="noConversion"/>
  </si>
  <si>
    <t>5545, 7101, 7489, 8244</t>
    <phoneticPr fontId="1" type="noConversion"/>
  </si>
  <si>
    <t xml:space="preserve">周理松  </t>
    <phoneticPr fontId="1" type="noConversion"/>
  </si>
  <si>
    <t>5495</t>
    <phoneticPr fontId="1" type="noConversion"/>
  </si>
  <si>
    <t xml:space="preserve">周翊  </t>
    <phoneticPr fontId="1" type="noConversion"/>
  </si>
  <si>
    <t xml:space="preserve">周惠鳳  </t>
    <phoneticPr fontId="1" type="noConversion"/>
  </si>
  <si>
    <t>1700, 2748</t>
    <phoneticPr fontId="1" type="noConversion"/>
  </si>
  <si>
    <t xml:space="preserve">周琳  </t>
    <phoneticPr fontId="1" type="noConversion"/>
  </si>
  <si>
    <t xml:space="preserve">周勤才  </t>
    <phoneticPr fontId="1" type="noConversion"/>
  </si>
  <si>
    <t>9897</t>
    <phoneticPr fontId="1" type="noConversion"/>
  </si>
  <si>
    <t xml:space="preserve">周瑞𪊟  </t>
    <phoneticPr fontId="1" type="noConversion"/>
  </si>
  <si>
    <t>8255</t>
    <phoneticPr fontId="1" type="noConversion"/>
  </si>
  <si>
    <t xml:space="preserve">周聖君  </t>
    <phoneticPr fontId="1" type="noConversion"/>
  </si>
  <si>
    <t xml:space="preserve">周夢顏  </t>
    <phoneticPr fontId="1" type="noConversion"/>
  </si>
  <si>
    <t>1569-1570, 1754, 2135, 2375</t>
    <phoneticPr fontId="1" type="noConversion"/>
  </si>
  <si>
    <t xml:space="preserve">周榮佳  </t>
    <phoneticPr fontId="1" type="noConversion"/>
  </si>
  <si>
    <t>5638, 5796</t>
    <phoneticPr fontId="1" type="noConversion"/>
  </si>
  <si>
    <t xml:space="preserve">周碧珠  </t>
    <phoneticPr fontId="1" type="noConversion"/>
  </si>
  <si>
    <t>5706</t>
    <phoneticPr fontId="1" type="noConversion"/>
  </si>
  <si>
    <t xml:space="preserve">周蜜蜜  </t>
    <phoneticPr fontId="1" type="noConversion"/>
  </si>
  <si>
    <t>1478, 5010</t>
    <phoneticPr fontId="1" type="noConversion"/>
  </si>
  <si>
    <t xml:space="preserve">周德定  </t>
    <phoneticPr fontId="1" type="noConversion"/>
  </si>
  <si>
    <t>2657</t>
    <phoneticPr fontId="1" type="noConversion"/>
  </si>
  <si>
    <t xml:space="preserve">周慧怡  </t>
    <phoneticPr fontId="1" type="noConversion"/>
  </si>
  <si>
    <t>9685</t>
    <phoneticPr fontId="1" type="noConversion"/>
  </si>
  <si>
    <t xml:space="preserve">周學政  </t>
    <phoneticPr fontId="1" type="noConversion"/>
  </si>
  <si>
    <t xml:space="preserve">周穎彤  </t>
    <phoneticPr fontId="1" type="noConversion"/>
  </si>
  <si>
    <t>7308</t>
    <phoneticPr fontId="1" type="noConversion"/>
  </si>
  <si>
    <t xml:space="preserve">周錦霞  </t>
    <phoneticPr fontId="1" type="noConversion"/>
  </si>
  <si>
    <t>9842</t>
    <phoneticPr fontId="1" type="noConversion"/>
  </si>
  <si>
    <t xml:space="preserve">周默  </t>
    <phoneticPr fontId="1" type="noConversion"/>
  </si>
  <si>
    <t>4554</t>
    <phoneticPr fontId="1" type="noConversion"/>
  </si>
  <si>
    <t xml:space="preserve">周璞初  </t>
    <phoneticPr fontId="1" type="noConversion"/>
  </si>
  <si>
    <t>7406</t>
    <phoneticPr fontId="1" type="noConversion"/>
  </si>
  <si>
    <t xml:space="preserve">周鴻揚  </t>
    <phoneticPr fontId="1" type="noConversion"/>
  </si>
  <si>
    <t xml:space="preserve">周瀚  </t>
    <phoneticPr fontId="1" type="noConversion"/>
  </si>
  <si>
    <t>2008</t>
    <phoneticPr fontId="1" type="noConversion"/>
  </si>
  <si>
    <t xml:space="preserve">周顯  </t>
    <phoneticPr fontId="1" type="noConversion"/>
  </si>
  <si>
    <t>2250, 7991</t>
    <phoneticPr fontId="1" type="noConversion"/>
  </si>
  <si>
    <t xml:space="preserve">和順發  </t>
    <phoneticPr fontId="1" type="noConversion"/>
  </si>
  <si>
    <t>7495</t>
    <phoneticPr fontId="1" type="noConversion"/>
  </si>
  <si>
    <t xml:space="preserve">奈樂樂  </t>
    <phoneticPr fontId="1" type="noConversion"/>
  </si>
  <si>
    <t>2017, 7026</t>
    <phoneticPr fontId="1" type="noConversion"/>
  </si>
  <si>
    <t xml:space="preserve">奇美可  </t>
    <phoneticPr fontId="1" type="noConversion"/>
  </si>
  <si>
    <t xml:space="preserve">孟一仁  </t>
    <phoneticPr fontId="1" type="noConversion"/>
  </si>
  <si>
    <t>4471</t>
    <phoneticPr fontId="1" type="noConversion"/>
  </si>
  <si>
    <t xml:space="preserve">孟丹  </t>
    <phoneticPr fontId="1" type="noConversion"/>
  </si>
  <si>
    <t>9911</t>
    <phoneticPr fontId="1" type="noConversion"/>
  </si>
  <si>
    <t xml:space="preserve">孟企平  </t>
    <phoneticPr fontId="1" type="noConversion"/>
  </si>
  <si>
    <t>10011</t>
    <phoneticPr fontId="1" type="noConversion"/>
  </si>
  <si>
    <t xml:space="preserve">孟昭莉  </t>
    <phoneticPr fontId="1" type="noConversion"/>
  </si>
  <si>
    <t>5347</t>
    <phoneticPr fontId="1" type="noConversion"/>
  </si>
  <si>
    <t xml:space="preserve">孟憲實  </t>
    <phoneticPr fontId="1" type="noConversion"/>
  </si>
  <si>
    <t>2200, 7590</t>
    <phoneticPr fontId="1" type="noConversion"/>
  </si>
  <si>
    <t xml:space="preserve">孟還  </t>
    <phoneticPr fontId="1" type="noConversion"/>
  </si>
  <si>
    <t>4500-4501</t>
    <phoneticPr fontId="1" type="noConversion"/>
  </si>
  <si>
    <t xml:space="preserve">季達  </t>
    <phoneticPr fontId="1" type="noConversion"/>
  </si>
  <si>
    <t>1511, 1628, 1972, 2127-2128, 2152, 2680</t>
    <phoneticPr fontId="1" type="noConversion"/>
  </si>
  <si>
    <t xml:space="preserve">宗璞  </t>
    <phoneticPr fontId="1" type="noConversion"/>
  </si>
  <si>
    <t>1616, 1745, 1867, 1915</t>
    <phoneticPr fontId="1" type="noConversion"/>
  </si>
  <si>
    <t xml:space="preserve">尚建國  </t>
    <phoneticPr fontId="1" type="noConversion"/>
  </si>
  <si>
    <t>1540</t>
    <phoneticPr fontId="1" type="noConversion"/>
  </si>
  <si>
    <t xml:space="preserve">尚維瑞  </t>
    <phoneticPr fontId="1" type="noConversion"/>
  </si>
  <si>
    <t>1618</t>
    <phoneticPr fontId="1" type="noConversion"/>
  </si>
  <si>
    <t xml:space="preserve">屈明月  </t>
    <phoneticPr fontId="1" type="noConversion"/>
  </si>
  <si>
    <t>5673</t>
    <phoneticPr fontId="1" type="noConversion"/>
  </si>
  <si>
    <t xml:space="preserve">屈煥英  </t>
    <phoneticPr fontId="1" type="noConversion"/>
  </si>
  <si>
    <t xml:space="preserve">屈穎妍  </t>
    <phoneticPr fontId="1" type="noConversion"/>
  </si>
  <si>
    <t>4536</t>
    <phoneticPr fontId="1" type="noConversion"/>
  </si>
  <si>
    <t xml:space="preserve">岸本齊史  </t>
    <phoneticPr fontId="1" type="noConversion"/>
  </si>
  <si>
    <t xml:space="preserve">岩田拓真  </t>
    <phoneticPr fontId="1" type="noConversion"/>
  </si>
  <si>
    <t>7687</t>
    <phoneticPr fontId="1" type="noConversion"/>
  </si>
  <si>
    <t xml:space="preserve">岩明均  </t>
    <phoneticPr fontId="1" type="noConversion"/>
  </si>
  <si>
    <t xml:space="preserve">岳清  </t>
    <phoneticPr fontId="1" type="noConversion"/>
  </si>
  <si>
    <t>6998</t>
    <phoneticPr fontId="1" type="noConversion"/>
  </si>
  <si>
    <t xml:space="preserve">延瑋  </t>
    <phoneticPr fontId="1" type="noConversion"/>
  </si>
  <si>
    <t>7329</t>
    <phoneticPr fontId="1" type="noConversion"/>
  </si>
  <si>
    <t xml:space="preserve">彼德‧蒙克  </t>
    <phoneticPr fontId="1" type="noConversion"/>
  </si>
  <si>
    <t>7561</t>
    <phoneticPr fontId="1" type="noConversion"/>
  </si>
  <si>
    <t xml:space="preserve">拓植社編輯組  </t>
    <phoneticPr fontId="1" type="noConversion"/>
  </si>
  <si>
    <t>7512, 8227-8228, 8275</t>
    <phoneticPr fontId="1" type="noConversion"/>
  </si>
  <si>
    <t xml:space="preserve">招小波  </t>
    <phoneticPr fontId="1" type="noConversion"/>
  </si>
  <si>
    <t>2196, 10159</t>
    <phoneticPr fontId="1" type="noConversion"/>
  </si>
  <si>
    <t xml:space="preserve">招商局港口控股有限公司  </t>
    <phoneticPr fontId="1" type="noConversion"/>
  </si>
  <si>
    <t>4848</t>
    <phoneticPr fontId="1" type="noConversion"/>
  </si>
  <si>
    <t xml:space="preserve">於興中  </t>
    <phoneticPr fontId="1" type="noConversion"/>
  </si>
  <si>
    <t>2659</t>
    <phoneticPr fontId="1" type="noConversion"/>
  </si>
  <si>
    <t xml:space="preserve">明了  </t>
    <phoneticPr fontId="1" type="noConversion"/>
  </si>
  <si>
    <t>4829</t>
    <phoneticPr fontId="1" type="noConversion"/>
  </si>
  <si>
    <t xml:space="preserve">明心  </t>
    <phoneticPr fontId="1" type="noConversion"/>
  </si>
  <si>
    <t>7550</t>
    <phoneticPr fontId="1" type="noConversion"/>
  </si>
  <si>
    <t xml:space="preserve">明朗  </t>
    <phoneticPr fontId="1" type="noConversion"/>
  </si>
  <si>
    <t>5396</t>
    <phoneticPr fontId="1" type="noConversion"/>
  </si>
  <si>
    <t xml:space="preserve">明報出版社編輯部  </t>
    <phoneticPr fontId="1" type="noConversion"/>
  </si>
  <si>
    <t>7712-7715</t>
    <phoneticPr fontId="1" type="noConversion"/>
  </si>
  <si>
    <t xml:space="preserve">明報教育出版編輯及顧問委員會  </t>
    <phoneticPr fontId="1" type="noConversion"/>
  </si>
  <si>
    <t>10072-10075</t>
    <phoneticPr fontId="1" type="noConversion"/>
  </si>
  <si>
    <t xml:space="preserve">明報教育出版編輯委員會  </t>
    <phoneticPr fontId="1" type="noConversion"/>
  </si>
  <si>
    <t>1658, 1660, 1662, 1664, 1666, 1670, 1673, 1675, 1677, 1679, 1681, 1683, 1685, 1687, 1689, 1691, 9884-9885</t>
    <phoneticPr fontId="1" type="noConversion"/>
  </si>
  <si>
    <t xml:space="preserve">明智飛流  </t>
    <phoneticPr fontId="1" type="noConversion"/>
  </si>
  <si>
    <t>9519</t>
    <phoneticPr fontId="1" type="noConversion"/>
  </si>
  <si>
    <t xml:space="preserve">明愛特殊教育服務  </t>
    <phoneticPr fontId="1" type="noConversion"/>
  </si>
  <si>
    <t>4315</t>
    <phoneticPr fontId="1" type="noConversion"/>
  </si>
  <si>
    <t xml:space="preserve">明愛龍躍頭社區發展計劃  </t>
    <phoneticPr fontId="1" type="noConversion"/>
  </si>
  <si>
    <t>10443</t>
    <phoneticPr fontId="1" type="noConversion"/>
  </si>
  <si>
    <t xml:space="preserve">易逐非  </t>
    <phoneticPr fontId="1" type="noConversion"/>
  </si>
  <si>
    <t>1597</t>
    <phoneticPr fontId="1" type="noConversion"/>
  </si>
  <si>
    <t xml:space="preserve">易達華  </t>
    <phoneticPr fontId="1" type="noConversion"/>
  </si>
  <si>
    <t>4396, 4809, 4870, 4872, 5080, 5219, 5509, 5749</t>
    <phoneticPr fontId="1" type="noConversion"/>
  </si>
  <si>
    <t xml:space="preserve">易歡歡  </t>
    <phoneticPr fontId="1" type="noConversion"/>
  </si>
  <si>
    <t>4489, 9714</t>
    <phoneticPr fontId="1" type="noConversion"/>
  </si>
  <si>
    <t xml:space="preserve">杭州順豐同城實業股份有限公司  </t>
    <phoneticPr fontId="1" type="noConversion"/>
  </si>
  <si>
    <t>4863</t>
    <phoneticPr fontId="1" type="noConversion"/>
  </si>
  <si>
    <t xml:space="preserve">林一星  </t>
    <phoneticPr fontId="1" type="noConversion"/>
  </si>
  <si>
    <t>5483</t>
    <phoneticPr fontId="1" type="noConversion"/>
  </si>
  <si>
    <t xml:space="preserve">林夕  </t>
    <phoneticPr fontId="1" type="noConversion"/>
  </si>
  <si>
    <t>7279</t>
    <phoneticPr fontId="1" type="noConversion"/>
  </si>
  <si>
    <t xml:space="preserve">林小玲  </t>
    <phoneticPr fontId="1" type="noConversion"/>
  </si>
  <si>
    <t>7159</t>
    <phoneticPr fontId="1" type="noConversion"/>
  </si>
  <si>
    <t xml:space="preserve">林允中  </t>
    <phoneticPr fontId="1" type="noConversion"/>
  </si>
  <si>
    <t>5102</t>
    <phoneticPr fontId="1" type="noConversion"/>
  </si>
  <si>
    <t xml:space="preserve">林天行  </t>
    <phoneticPr fontId="1" type="noConversion"/>
  </si>
  <si>
    <t>8155</t>
    <phoneticPr fontId="1" type="noConversion"/>
  </si>
  <si>
    <t xml:space="preserve">林文輝  </t>
    <phoneticPr fontId="1" type="noConversion"/>
  </si>
  <si>
    <t xml:space="preserve">林火燦  </t>
    <phoneticPr fontId="1" type="noConversion"/>
  </si>
  <si>
    <t>5128</t>
    <phoneticPr fontId="1" type="noConversion"/>
  </si>
  <si>
    <t xml:space="preserve">林可淇  </t>
    <phoneticPr fontId="1" type="noConversion"/>
  </si>
  <si>
    <t>7866</t>
    <phoneticPr fontId="1" type="noConversion"/>
  </si>
  <si>
    <t xml:space="preserve">林本利  </t>
    <phoneticPr fontId="1" type="noConversion"/>
  </si>
  <si>
    <t>7922-7923, 8249</t>
    <phoneticPr fontId="1" type="noConversion"/>
  </si>
  <si>
    <t xml:space="preserve">林本祥  </t>
    <phoneticPr fontId="1" type="noConversion"/>
  </si>
  <si>
    <t>1575</t>
    <phoneticPr fontId="1" type="noConversion"/>
  </si>
  <si>
    <t xml:space="preserve">林永匡  </t>
    <phoneticPr fontId="1" type="noConversion"/>
  </si>
  <si>
    <t>1430</t>
    <phoneticPr fontId="1" type="noConversion"/>
  </si>
  <si>
    <t xml:space="preserve">林兆泰  </t>
    <phoneticPr fontId="1" type="noConversion"/>
  </si>
  <si>
    <t>10035</t>
    <phoneticPr fontId="1" type="noConversion"/>
  </si>
  <si>
    <t xml:space="preserve">林光華  </t>
    <phoneticPr fontId="1" type="noConversion"/>
  </si>
  <si>
    <t>4851</t>
    <phoneticPr fontId="1" type="noConversion"/>
  </si>
  <si>
    <t xml:space="preserve">林安佑  </t>
    <phoneticPr fontId="1" type="noConversion"/>
  </si>
  <si>
    <t>10222</t>
    <phoneticPr fontId="1" type="noConversion"/>
  </si>
  <si>
    <t xml:space="preserve">林玎玎  </t>
    <phoneticPr fontId="1" type="noConversion"/>
  </si>
  <si>
    <t>7255, 7257-7258</t>
    <phoneticPr fontId="1" type="noConversion"/>
  </si>
  <si>
    <t xml:space="preserve">林作  </t>
    <phoneticPr fontId="1" type="noConversion"/>
  </si>
  <si>
    <t>7427</t>
    <phoneticPr fontId="1" type="noConversion"/>
  </si>
  <si>
    <t xml:space="preserve">林壯輝  </t>
    <phoneticPr fontId="1" type="noConversion"/>
  </si>
  <si>
    <t>1900</t>
    <phoneticPr fontId="1" type="noConversion"/>
  </si>
  <si>
    <t xml:space="preserve">林邦源  </t>
    <phoneticPr fontId="1" type="noConversion"/>
  </si>
  <si>
    <t>2455</t>
    <phoneticPr fontId="1" type="noConversion"/>
  </si>
  <si>
    <t xml:space="preserve">林佳頤  </t>
    <phoneticPr fontId="1" type="noConversion"/>
  </si>
  <si>
    <t>1710</t>
    <phoneticPr fontId="1" type="noConversion"/>
  </si>
  <si>
    <t xml:space="preserve">林侃璇  </t>
    <phoneticPr fontId="1" type="noConversion"/>
  </si>
  <si>
    <t xml:space="preserve">林佩君  </t>
    <phoneticPr fontId="1" type="noConversion"/>
  </si>
  <si>
    <t>10023</t>
    <phoneticPr fontId="1" type="noConversion"/>
  </si>
  <si>
    <t xml:space="preserve">林怡妏  </t>
    <phoneticPr fontId="1" type="noConversion"/>
  </si>
  <si>
    <t>5111</t>
    <phoneticPr fontId="1" type="noConversion"/>
  </si>
  <si>
    <t xml:space="preserve">林松輝  </t>
    <phoneticPr fontId="1" type="noConversion"/>
  </si>
  <si>
    <t>8132</t>
    <phoneticPr fontId="1" type="noConversion"/>
  </si>
  <si>
    <t xml:space="preserve">林波夏  </t>
    <phoneticPr fontId="1" type="noConversion"/>
  </si>
  <si>
    <t>4877, 5395</t>
    <phoneticPr fontId="1" type="noConversion"/>
  </si>
  <si>
    <t xml:space="preserve">林長治  </t>
    <phoneticPr fontId="1" type="noConversion"/>
  </si>
  <si>
    <t xml:space="preserve">林俊彬  </t>
    <phoneticPr fontId="1" type="noConversion"/>
  </si>
  <si>
    <t>5675</t>
    <phoneticPr fontId="1" type="noConversion"/>
  </si>
  <si>
    <t xml:space="preserve">林城軍  </t>
    <phoneticPr fontId="1" type="noConversion"/>
  </si>
  <si>
    <t>4989</t>
    <phoneticPr fontId="1" type="noConversion"/>
  </si>
  <si>
    <t xml:space="preserve">林律光  </t>
    <phoneticPr fontId="1" type="noConversion"/>
  </si>
  <si>
    <t>8269</t>
    <phoneticPr fontId="1" type="noConversion"/>
  </si>
  <si>
    <t xml:space="preserve">林思為  </t>
    <phoneticPr fontId="1" type="noConversion"/>
  </si>
  <si>
    <t>7672</t>
    <phoneticPr fontId="1" type="noConversion"/>
  </si>
  <si>
    <t xml:space="preserve">林柏希  </t>
    <phoneticPr fontId="1" type="noConversion"/>
  </si>
  <si>
    <t>10290</t>
    <phoneticPr fontId="1" type="noConversion"/>
  </si>
  <si>
    <t xml:space="preserve">林昶恆  </t>
    <phoneticPr fontId="1" type="noConversion"/>
  </si>
  <si>
    <t>5281</t>
    <phoneticPr fontId="1" type="noConversion"/>
  </si>
  <si>
    <t xml:space="preserve">林珮琪  </t>
    <phoneticPr fontId="1" type="noConversion"/>
  </si>
  <si>
    <t>8059</t>
    <phoneticPr fontId="1" type="noConversion"/>
  </si>
  <si>
    <t xml:space="preserve">林益楷  </t>
    <phoneticPr fontId="1" type="noConversion"/>
  </si>
  <si>
    <t xml:space="preserve">林祖  </t>
    <phoneticPr fontId="1" type="noConversion"/>
  </si>
  <si>
    <t xml:space="preserve">林紋沛  </t>
    <phoneticPr fontId="1" type="noConversion"/>
  </si>
  <si>
    <t>2103</t>
    <phoneticPr fontId="1" type="noConversion"/>
  </si>
  <si>
    <t xml:space="preserve">林健良  </t>
    <phoneticPr fontId="1" type="noConversion"/>
  </si>
  <si>
    <t>4823</t>
    <phoneticPr fontId="1" type="noConversion"/>
  </si>
  <si>
    <t xml:space="preserve">林偉雄  </t>
    <phoneticPr fontId="1" type="noConversion"/>
  </si>
  <si>
    <t>6956</t>
    <phoneticPr fontId="1" type="noConversion"/>
  </si>
  <si>
    <t xml:space="preserve">林偉達  </t>
    <phoneticPr fontId="1" type="noConversion"/>
  </si>
  <si>
    <t>4333</t>
    <phoneticPr fontId="1" type="noConversion"/>
  </si>
  <si>
    <t xml:space="preserve">林國璋  </t>
    <phoneticPr fontId="1" type="noConversion"/>
  </si>
  <si>
    <t>8027, 10642</t>
    <phoneticPr fontId="1" type="noConversion"/>
  </si>
  <si>
    <t xml:space="preserve">林婉儀  </t>
    <phoneticPr fontId="1" type="noConversion"/>
  </si>
  <si>
    <t>7716</t>
    <phoneticPr fontId="1" type="noConversion"/>
  </si>
  <si>
    <t xml:space="preserve">林晨雷  </t>
    <phoneticPr fontId="1" type="noConversion"/>
  </si>
  <si>
    <t>7228</t>
    <phoneticPr fontId="1" type="noConversion"/>
  </si>
  <si>
    <t xml:space="preserve">林紹裘  </t>
    <phoneticPr fontId="1" type="noConversion"/>
  </si>
  <si>
    <t>7993</t>
    <phoneticPr fontId="1" type="noConversion"/>
  </si>
  <si>
    <t xml:space="preserve">林雪文  </t>
    <phoneticPr fontId="1" type="noConversion"/>
  </si>
  <si>
    <t xml:space="preserve">林雪虹  </t>
    <phoneticPr fontId="1" type="noConversion"/>
  </si>
  <si>
    <t>5001</t>
    <phoneticPr fontId="1" type="noConversion"/>
  </si>
  <si>
    <t xml:space="preserve">林烯  </t>
    <phoneticPr fontId="1" type="noConversion"/>
  </si>
  <si>
    <t>5095</t>
    <phoneticPr fontId="1" type="noConversion"/>
  </si>
  <si>
    <t xml:space="preserve">林琳  </t>
    <phoneticPr fontId="1" type="noConversion"/>
  </si>
  <si>
    <t>10008</t>
    <phoneticPr fontId="1" type="noConversion"/>
  </si>
  <si>
    <t xml:space="preserve">林詠琛  </t>
    <phoneticPr fontId="1" type="noConversion"/>
  </si>
  <si>
    <t>7805</t>
    <phoneticPr fontId="1" type="noConversion"/>
  </si>
  <si>
    <t xml:space="preserve">林慎  </t>
    <phoneticPr fontId="1" type="noConversion"/>
  </si>
  <si>
    <t>5751, 9645, 9775</t>
    <phoneticPr fontId="1" type="noConversion"/>
  </si>
  <si>
    <t xml:space="preserve">林楚菊  </t>
    <phoneticPr fontId="1" type="noConversion"/>
  </si>
  <si>
    <t>7776</t>
    <phoneticPr fontId="1" type="noConversion"/>
  </si>
  <si>
    <t xml:space="preserve">林楠  </t>
    <phoneticPr fontId="1" type="noConversion"/>
  </si>
  <si>
    <t>5463</t>
    <phoneticPr fontId="1" type="noConversion"/>
  </si>
  <si>
    <t xml:space="preserve">林楊  </t>
    <phoneticPr fontId="1" type="noConversion"/>
  </si>
  <si>
    <t>4570-4571</t>
    <phoneticPr fontId="1" type="noConversion"/>
  </si>
  <si>
    <t xml:space="preserve">林萬儀  </t>
    <phoneticPr fontId="1" type="noConversion"/>
  </si>
  <si>
    <t>5080</t>
    <phoneticPr fontId="1" type="noConversion"/>
  </si>
  <si>
    <t xml:space="preserve">林達雲  </t>
    <phoneticPr fontId="1" type="noConversion"/>
  </si>
  <si>
    <t>5376</t>
    <phoneticPr fontId="1" type="noConversion"/>
  </si>
  <si>
    <t xml:space="preserve">林德崇  </t>
    <phoneticPr fontId="1" type="noConversion"/>
  </si>
  <si>
    <t>4744</t>
    <phoneticPr fontId="1" type="noConversion"/>
  </si>
  <si>
    <t xml:space="preserve">林慧遠  </t>
    <phoneticPr fontId="1" type="noConversion"/>
  </si>
  <si>
    <t>7179</t>
    <phoneticPr fontId="1" type="noConversion"/>
  </si>
  <si>
    <t xml:space="preserve">林墨子  </t>
    <phoneticPr fontId="1" type="noConversion"/>
  </si>
  <si>
    <t>8126</t>
    <phoneticPr fontId="1" type="noConversion"/>
  </si>
  <si>
    <t xml:space="preserve">林曉峰  </t>
    <phoneticPr fontId="1" type="noConversion"/>
  </si>
  <si>
    <t>7307, 7309-7310, 7315-7323</t>
    <phoneticPr fontId="1" type="noConversion"/>
  </si>
  <si>
    <t xml:space="preserve">林曉鋒  </t>
    <phoneticPr fontId="1" type="noConversion"/>
  </si>
  <si>
    <t>8174-8185</t>
    <phoneticPr fontId="1" type="noConversion"/>
  </si>
  <si>
    <t xml:space="preserve">林澤惠  </t>
    <phoneticPr fontId="1" type="noConversion"/>
  </si>
  <si>
    <t>9817</t>
    <phoneticPr fontId="1" type="noConversion"/>
  </si>
  <si>
    <t xml:space="preserve">林穎姿  </t>
    <phoneticPr fontId="1" type="noConversion"/>
  </si>
  <si>
    <t>5237-5242, 5606-5608, 8191-8194</t>
    <phoneticPr fontId="1" type="noConversion"/>
  </si>
  <si>
    <t xml:space="preserve">林樾  </t>
    <phoneticPr fontId="1" type="noConversion"/>
  </si>
  <si>
    <t>1865</t>
    <phoneticPr fontId="1" type="noConversion"/>
  </si>
  <si>
    <t xml:space="preserve">林徽因  </t>
    <phoneticPr fontId="1" type="noConversion"/>
  </si>
  <si>
    <t>7039</t>
    <phoneticPr fontId="1" type="noConversion"/>
  </si>
  <si>
    <t xml:space="preserve">林鴻年  </t>
    <phoneticPr fontId="1" type="noConversion"/>
  </si>
  <si>
    <t>4735</t>
    <phoneticPr fontId="1" type="noConversion"/>
  </si>
  <si>
    <t xml:space="preserve">林礎業  </t>
    <phoneticPr fontId="1" type="noConversion"/>
  </si>
  <si>
    <t>10821</t>
    <phoneticPr fontId="1" type="noConversion"/>
  </si>
  <si>
    <t xml:space="preserve">林馥  </t>
    <phoneticPr fontId="1" type="noConversion"/>
  </si>
  <si>
    <t>1358</t>
    <phoneticPr fontId="1" type="noConversion"/>
  </si>
  <si>
    <t xml:space="preserve">林寶興  </t>
    <phoneticPr fontId="1" type="noConversion"/>
  </si>
  <si>
    <t>1625</t>
    <phoneticPr fontId="1" type="noConversion"/>
  </si>
  <si>
    <t xml:space="preserve">林頴詩  </t>
    <phoneticPr fontId="1" type="noConversion"/>
  </si>
  <si>
    <t>4625</t>
    <phoneticPr fontId="1" type="noConversion"/>
  </si>
  <si>
    <t xml:space="preserve">林鶴  </t>
    <phoneticPr fontId="1" type="noConversion"/>
  </si>
  <si>
    <t>7819</t>
    <phoneticPr fontId="1" type="noConversion"/>
  </si>
  <si>
    <t xml:space="preserve">東方日報副刊編輯委員會  </t>
    <phoneticPr fontId="1" type="noConversion"/>
  </si>
  <si>
    <t>1880, 8319</t>
    <phoneticPr fontId="1" type="noConversion"/>
  </si>
  <si>
    <t xml:space="preserve">東江環保股份有限公司  </t>
    <phoneticPr fontId="1" type="noConversion"/>
  </si>
  <si>
    <t>4866</t>
    <phoneticPr fontId="1" type="noConversion"/>
  </si>
  <si>
    <t xml:space="preserve">東江縱隊歷史研究會  </t>
    <phoneticPr fontId="1" type="noConversion"/>
  </si>
  <si>
    <t>2101</t>
    <phoneticPr fontId="1" type="noConversion"/>
  </si>
  <si>
    <t xml:space="preserve">東明  </t>
    <phoneticPr fontId="1" type="noConversion"/>
  </si>
  <si>
    <t>7193</t>
    <phoneticPr fontId="1" type="noConversion"/>
  </si>
  <si>
    <t xml:space="preserve">東東  </t>
    <phoneticPr fontId="1" type="noConversion"/>
  </si>
  <si>
    <t>6957</t>
    <phoneticPr fontId="1" type="noConversion"/>
  </si>
  <si>
    <t xml:space="preserve">東風汽車有限公司  </t>
    <phoneticPr fontId="1" type="noConversion"/>
  </si>
  <si>
    <t xml:space="preserve">東堂泉  </t>
    <phoneticPr fontId="1" type="noConversion"/>
  </si>
  <si>
    <t>8051-8052</t>
    <phoneticPr fontId="1" type="noConversion"/>
  </si>
  <si>
    <t xml:space="preserve">東華三院戒煙綜合服務中心  </t>
    <phoneticPr fontId="1" type="noConversion"/>
  </si>
  <si>
    <t>9919</t>
    <phoneticPr fontId="1" type="noConversion"/>
  </si>
  <si>
    <t xml:space="preserve">東瑞  </t>
    <phoneticPr fontId="1" type="noConversion"/>
  </si>
  <si>
    <t>7289, 7909</t>
    <phoneticPr fontId="1" type="noConversion"/>
  </si>
  <si>
    <t xml:space="preserve">果子  </t>
    <phoneticPr fontId="1" type="noConversion"/>
  </si>
  <si>
    <t>9904-9905, 10664, 10809</t>
    <phoneticPr fontId="1" type="noConversion"/>
  </si>
  <si>
    <t xml:space="preserve">果滋滋  </t>
    <phoneticPr fontId="1" type="noConversion"/>
  </si>
  <si>
    <t>10157</t>
    <phoneticPr fontId="1" type="noConversion"/>
  </si>
  <si>
    <t xml:space="preserve">松本直也  </t>
    <phoneticPr fontId="1" type="noConversion"/>
  </si>
  <si>
    <t>4839-4843</t>
    <phoneticPr fontId="1" type="noConversion"/>
  </si>
  <si>
    <t xml:space="preserve">松村圭子  </t>
    <phoneticPr fontId="1" type="noConversion"/>
  </si>
  <si>
    <t>5243</t>
    <phoneticPr fontId="1" type="noConversion"/>
  </si>
  <si>
    <t xml:space="preserve">松原隆彥  </t>
    <phoneticPr fontId="1" type="noConversion"/>
  </si>
  <si>
    <t>8058</t>
    <phoneticPr fontId="1" type="noConversion"/>
  </si>
  <si>
    <t xml:space="preserve">松浦彌太郎  </t>
    <phoneticPr fontId="1" type="noConversion"/>
  </si>
  <si>
    <t>2005, 2182</t>
    <phoneticPr fontId="1" type="noConversion"/>
  </si>
  <si>
    <t xml:space="preserve">武仲林  </t>
    <phoneticPr fontId="1" type="noConversion"/>
  </si>
  <si>
    <t>10677</t>
    <phoneticPr fontId="1" type="noConversion"/>
  </si>
  <si>
    <t xml:space="preserve">武雲溥  </t>
    <phoneticPr fontId="1" type="noConversion"/>
  </si>
  <si>
    <t>1598</t>
    <phoneticPr fontId="1" type="noConversion"/>
  </si>
  <si>
    <t xml:space="preserve">武斌  </t>
    <phoneticPr fontId="1" type="noConversion"/>
  </si>
  <si>
    <t>7102</t>
    <phoneticPr fontId="1" type="noConversion"/>
  </si>
  <si>
    <t xml:space="preserve">河民石  </t>
    <phoneticPr fontId="1" type="noConversion"/>
  </si>
  <si>
    <t xml:space="preserve">法心  </t>
    <phoneticPr fontId="1" type="noConversion"/>
  </si>
  <si>
    <t>10815</t>
    <phoneticPr fontId="1" type="noConversion"/>
  </si>
  <si>
    <t xml:space="preserve">法光  </t>
    <phoneticPr fontId="1" type="noConversion"/>
  </si>
  <si>
    <t xml:space="preserve">法意  </t>
    <phoneticPr fontId="1" type="noConversion"/>
  </si>
  <si>
    <t xml:space="preserve">法醫秦明  </t>
    <phoneticPr fontId="1" type="noConversion"/>
  </si>
  <si>
    <t>4423</t>
    <phoneticPr fontId="1" type="noConversion"/>
  </si>
  <si>
    <t xml:space="preserve">法蘭克．鮑姆  </t>
    <phoneticPr fontId="1" type="noConversion"/>
  </si>
  <si>
    <t>8071</t>
    <phoneticPr fontId="1" type="noConversion"/>
  </si>
  <si>
    <t xml:space="preserve">波比  </t>
    <phoneticPr fontId="1" type="noConversion"/>
  </si>
  <si>
    <t>7852</t>
    <phoneticPr fontId="1" type="noConversion"/>
  </si>
  <si>
    <t xml:space="preserve">波波  </t>
    <phoneticPr fontId="1" type="noConversion"/>
  </si>
  <si>
    <t>5524</t>
    <phoneticPr fontId="1" type="noConversion"/>
  </si>
  <si>
    <t xml:space="preserve">波莉．諾克斯  </t>
    <phoneticPr fontId="1" type="noConversion"/>
  </si>
  <si>
    <t>1447</t>
    <phoneticPr fontId="1" type="noConversion"/>
  </si>
  <si>
    <t xml:space="preserve">狐狸家  </t>
    <phoneticPr fontId="1" type="noConversion"/>
  </si>
  <si>
    <t>1384-1387, 1394, 1580, 1582, 1585, 1884, 1918-1923, 7685</t>
    <phoneticPr fontId="1" type="noConversion"/>
  </si>
  <si>
    <t xml:space="preserve">竺可楨  </t>
    <phoneticPr fontId="1" type="noConversion"/>
  </si>
  <si>
    <t>7088</t>
    <phoneticPr fontId="1" type="noConversion"/>
  </si>
  <si>
    <t xml:space="preserve">竺國良  </t>
    <phoneticPr fontId="1" type="noConversion"/>
  </si>
  <si>
    <t>2471</t>
    <phoneticPr fontId="1" type="noConversion"/>
  </si>
  <si>
    <t xml:space="preserve">肥丁  </t>
    <phoneticPr fontId="1" type="noConversion"/>
  </si>
  <si>
    <t>5293</t>
    <phoneticPr fontId="1" type="noConversion"/>
  </si>
  <si>
    <t xml:space="preserve">芝麻羔  </t>
    <phoneticPr fontId="1" type="noConversion"/>
  </si>
  <si>
    <t>2011</t>
    <phoneticPr fontId="1" type="noConversion"/>
  </si>
  <si>
    <t xml:space="preserve">芝麻棉花糖  </t>
    <phoneticPr fontId="1" type="noConversion"/>
  </si>
  <si>
    <t>7645</t>
    <phoneticPr fontId="1" type="noConversion"/>
  </si>
  <si>
    <t xml:space="preserve">花花  </t>
    <phoneticPr fontId="1" type="noConversion"/>
  </si>
  <si>
    <t>10610</t>
    <phoneticPr fontId="1" type="noConversion"/>
  </si>
  <si>
    <t xml:space="preserve">花蝕  </t>
    <phoneticPr fontId="1" type="noConversion"/>
  </si>
  <si>
    <t>5251</t>
    <phoneticPr fontId="1" type="noConversion"/>
  </si>
  <si>
    <t xml:space="preserve">虎易  </t>
    <phoneticPr fontId="1" type="noConversion"/>
  </si>
  <si>
    <t>4802</t>
    <phoneticPr fontId="1" type="noConversion"/>
  </si>
  <si>
    <t xml:space="preserve">邵丹  </t>
    <phoneticPr fontId="1" type="noConversion"/>
  </si>
  <si>
    <t>7763</t>
    <phoneticPr fontId="1" type="noConversion"/>
  </si>
  <si>
    <t xml:space="preserve">邵旭東  </t>
    <phoneticPr fontId="1" type="noConversion"/>
  </si>
  <si>
    <t xml:space="preserve">邵志堯  </t>
    <phoneticPr fontId="1" type="noConversion"/>
  </si>
  <si>
    <t>5193</t>
    <phoneticPr fontId="1" type="noConversion"/>
  </si>
  <si>
    <t xml:space="preserve">邵素宏  </t>
    <phoneticPr fontId="1" type="noConversion"/>
  </si>
  <si>
    <t xml:space="preserve">邵雍  </t>
    <phoneticPr fontId="1" type="noConversion"/>
  </si>
  <si>
    <t>4889, 5157, 5302</t>
    <phoneticPr fontId="1" type="noConversion"/>
  </si>
  <si>
    <t xml:space="preserve">邱少彬  </t>
    <phoneticPr fontId="1" type="noConversion"/>
  </si>
  <si>
    <t>9693</t>
    <phoneticPr fontId="1" type="noConversion"/>
  </si>
  <si>
    <t xml:space="preserve">邱玉鳳  </t>
    <phoneticPr fontId="1" type="noConversion"/>
  </si>
  <si>
    <t>10976</t>
    <phoneticPr fontId="1" type="noConversion"/>
  </si>
  <si>
    <t xml:space="preserve">邱立本  </t>
    <phoneticPr fontId="1" type="noConversion"/>
  </si>
  <si>
    <t>8203</t>
    <phoneticPr fontId="1" type="noConversion"/>
  </si>
  <si>
    <t xml:space="preserve">邱卓英  </t>
    <phoneticPr fontId="1" type="noConversion"/>
  </si>
  <si>
    <t>5181, 5189, 5469</t>
    <phoneticPr fontId="1" type="noConversion"/>
  </si>
  <si>
    <t xml:space="preserve">邱思琦  </t>
    <phoneticPr fontId="1" type="noConversion"/>
  </si>
  <si>
    <t>2712</t>
    <phoneticPr fontId="1" type="noConversion"/>
  </si>
  <si>
    <t xml:space="preserve">邱海濱  </t>
    <phoneticPr fontId="1" type="noConversion"/>
  </si>
  <si>
    <t>5208</t>
    <phoneticPr fontId="1" type="noConversion"/>
  </si>
  <si>
    <t xml:space="preserve">邱素青  </t>
    <phoneticPr fontId="1" type="noConversion"/>
  </si>
  <si>
    <t>5711</t>
    <phoneticPr fontId="1" type="noConversion"/>
  </si>
  <si>
    <t xml:space="preserve">邱國光  </t>
    <phoneticPr fontId="1" type="noConversion"/>
  </si>
  <si>
    <t>7688</t>
    <phoneticPr fontId="1" type="noConversion"/>
  </si>
  <si>
    <t xml:space="preserve">邱銘熙  </t>
    <phoneticPr fontId="1" type="noConversion"/>
  </si>
  <si>
    <t>1503-1505</t>
    <phoneticPr fontId="1" type="noConversion"/>
  </si>
  <si>
    <t xml:space="preserve">金文男  </t>
    <phoneticPr fontId="1" type="noConversion"/>
  </si>
  <si>
    <t>2009</t>
    <phoneticPr fontId="1" type="noConversion"/>
  </si>
  <si>
    <t xml:space="preserve">金沙中國有限公司  </t>
    <phoneticPr fontId="1" type="noConversion"/>
  </si>
  <si>
    <t>4890</t>
    <phoneticPr fontId="1" type="noConversion"/>
  </si>
  <si>
    <t xml:space="preserve">金狄  </t>
    <phoneticPr fontId="1" type="noConversion"/>
  </si>
  <si>
    <t>7908</t>
    <phoneticPr fontId="1" type="noConversion"/>
  </si>
  <si>
    <t xml:space="preserve">金其琪  </t>
    <phoneticPr fontId="1" type="noConversion"/>
  </si>
  <si>
    <t>5400</t>
    <phoneticPr fontId="1" type="noConversion"/>
  </si>
  <si>
    <t xml:space="preserve">金性堯  </t>
    <phoneticPr fontId="1" type="noConversion"/>
  </si>
  <si>
    <t>1844, 2009</t>
    <phoneticPr fontId="1" type="noConversion"/>
  </si>
  <si>
    <t xml:space="preserve">金波  </t>
    <phoneticPr fontId="1" type="noConversion"/>
  </si>
  <si>
    <t>1720</t>
    <phoneticPr fontId="1" type="noConversion"/>
  </si>
  <si>
    <t xml:space="preserve">金春  </t>
    <phoneticPr fontId="1" type="noConversion"/>
  </si>
  <si>
    <t>5101, 5712</t>
    <phoneticPr fontId="1" type="noConversion"/>
  </si>
  <si>
    <t xml:space="preserve">金培  </t>
    <phoneticPr fontId="1" type="noConversion"/>
  </si>
  <si>
    <t>2052</t>
    <phoneticPr fontId="1" type="noConversion"/>
  </si>
  <si>
    <t xml:space="preserve">金庸  </t>
    <phoneticPr fontId="1" type="noConversion"/>
  </si>
  <si>
    <t>5257-5261</t>
    <phoneticPr fontId="1" type="noConversion"/>
  </si>
  <si>
    <t xml:space="preserve">金斯瑞生物科技股份有限公司  </t>
    <phoneticPr fontId="1" type="noConversion"/>
  </si>
  <si>
    <t>4892</t>
    <phoneticPr fontId="1" type="noConversion"/>
  </si>
  <si>
    <t xml:space="preserve">金晹  </t>
    <phoneticPr fontId="1" type="noConversion"/>
  </si>
  <si>
    <t>10109-10110</t>
    <phoneticPr fontId="1" type="noConversion"/>
  </si>
  <si>
    <t xml:space="preserve">金聖華  </t>
    <phoneticPr fontId="1" type="noConversion"/>
  </si>
  <si>
    <t>8133</t>
    <phoneticPr fontId="1" type="noConversion"/>
  </si>
  <si>
    <t xml:space="preserve">金鈴  </t>
    <phoneticPr fontId="1" type="noConversion"/>
  </si>
  <si>
    <t>2731, 7091</t>
    <phoneticPr fontId="1" type="noConversion"/>
  </si>
  <si>
    <t xml:space="preserve">金燦榮  </t>
    <phoneticPr fontId="1" type="noConversion"/>
  </si>
  <si>
    <t>1431</t>
    <phoneticPr fontId="1" type="noConversion"/>
  </si>
  <si>
    <t xml:space="preserve">金禧男  </t>
    <phoneticPr fontId="1" type="noConversion"/>
  </si>
  <si>
    <t xml:space="preserve">金耀基  </t>
    <phoneticPr fontId="1" type="noConversion"/>
  </si>
  <si>
    <t>4677</t>
    <phoneticPr fontId="1" type="noConversion"/>
  </si>
  <si>
    <t xml:space="preserve">長城天下控股有限公司  </t>
    <phoneticPr fontId="1" type="noConversion"/>
  </si>
  <si>
    <t>4899</t>
    <phoneticPr fontId="1" type="noConversion"/>
  </si>
  <si>
    <t xml:space="preserve">阿丁  </t>
    <phoneticPr fontId="1" type="noConversion"/>
  </si>
  <si>
    <t xml:space="preserve">阿比  </t>
    <phoneticPr fontId="1" type="noConversion"/>
  </si>
  <si>
    <t>5852</t>
    <phoneticPr fontId="1" type="noConversion"/>
  </si>
  <si>
    <t xml:space="preserve">阿希  </t>
    <phoneticPr fontId="1" type="noConversion"/>
  </si>
  <si>
    <t xml:space="preserve">阿谷  </t>
    <phoneticPr fontId="1" type="noConversion"/>
  </si>
  <si>
    <t>7508</t>
    <phoneticPr fontId="1" type="noConversion"/>
  </si>
  <si>
    <t xml:space="preserve">阿豆  </t>
    <phoneticPr fontId="1" type="noConversion"/>
  </si>
  <si>
    <t>4721, 5509</t>
    <phoneticPr fontId="1" type="noConversion"/>
  </si>
  <si>
    <t xml:space="preserve">阿海  </t>
    <phoneticPr fontId="1" type="noConversion"/>
  </si>
  <si>
    <t>10782</t>
    <phoneticPr fontId="1" type="noConversion"/>
  </si>
  <si>
    <t xml:space="preserve">阿梁  </t>
    <phoneticPr fontId="1" type="noConversion"/>
  </si>
  <si>
    <t>1322</t>
    <phoneticPr fontId="1" type="noConversion"/>
  </si>
  <si>
    <t xml:space="preserve">阿翔  </t>
    <phoneticPr fontId="1" type="noConversion"/>
  </si>
  <si>
    <t>4745</t>
    <phoneticPr fontId="1" type="noConversion"/>
  </si>
  <si>
    <t xml:space="preserve">阿隅和美  </t>
    <phoneticPr fontId="1" type="noConversion"/>
  </si>
  <si>
    <t>8334</t>
    <phoneticPr fontId="1" type="noConversion"/>
  </si>
  <si>
    <t xml:space="preserve">阿濃  </t>
    <phoneticPr fontId="1" type="noConversion"/>
  </si>
  <si>
    <t>4903</t>
    <phoneticPr fontId="1" type="noConversion"/>
  </si>
  <si>
    <t xml:space="preserve">雨木  </t>
    <phoneticPr fontId="1" type="noConversion"/>
  </si>
  <si>
    <t>5777</t>
    <phoneticPr fontId="1" type="noConversion"/>
  </si>
  <si>
    <t xml:space="preserve">雨菓  </t>
    <phoneticPr fontId="1" type="noConversion"/>
  </si>
  <si>
    <t>5129, 7636</t>
    <phoneticPr fontId="1" type="noConversion"/>
  </si>
  <si>
    <t xml:space="preserve">青山剛昌  </t>
    <phoneticPr fontId="1" type="noConversion"/>
  </si>
  <si>
    <t>1463</t>
    <phoneticPr fontId="1" type="noConversion"/>
  </si>
  <si>
    <t xml:space="preserve">青木俊直  </t>
    <phoneticPr fontId="1" type="noConversion"/>
  </si>
  <si>
    <t>4617</t>
    <phoneticPr fontId="1" type="noConversion"/>
  </si>
  <si>
    <t xml:space="preserve">青清書畫學會  </t>
    <phoneticPr fontId="1" type="noConversion"/>
  </si>
  <si>
    <t>10539</t>
    <phoneticPr fontId="1" type="noConversion"/>
  </si>
  <si>
    <t xml:space="preserve">青藍圖書  </t>
    <phoneticPr fontId="1" type="noConversion"/>
  </si>
  <si>
    <t>7789-7796</t>
    <phoneticPr fontId="1" type="noConversion"/>
  </si>
  <si>
    <t xml:space="preserve">冼光  </t>
    <phoneticPr fontId="1" type="noConversion"/>
  </si>
  <si>
    <t>4441</t>
    <phoneticPr fontId="1" type="noConversion"/>
  </si>
  <si>
    <t xml:space="preserve">冼杞然  </t>
    <phoneticPr fontId="1" type="noConversion"/>
  </si>
  <si>
    <t>5698</t>
    <phoneticPr fontId="1" type="noConversion"/>
  </si>
  <si>
    <t xml:space="preserve">冼良佳  </t>
    <phoneticPr fontId="1" type="noConversion"/>
  </si>
  <si>
    <t>10068</t>
    <phoneticPr fontId="1" type="noConversion"/>
  </si>
  <si>
    <t xml:space="preserve">冼家慧  </t>
    <phoneticPr fontId="1" type="noConversion"/>
  </si>
  <si>
    <t xml:space="preserve">芷水  </t>
    <phoneticPr fontId="1" type="noConversion"/>
  </si>
  <si>
    <t>九畫</t>
    <phoneticPr fontId="1" type="noConversion"/>
  </si>
  <si>
    <t xml:space="preserve">信和酒店(集團)有限公司  </t>
    <phoneticPr fontId="1" type="noConversion"/>
  </si>
  <si>
    <t>10121</t>
    <phoneticPr fontId="1" type="noConversion"/>
  </si>
  <si>
    <t xml:space="preserve">信和置業有限公司  </t>
    <phoneticPr fontId="1" type="noConversion"/>
  </si>
  <si>
    <t>10122</t>
    <phoneticPr fontId="1" type="noConversion"/>
  </si>
  <si>
    <t xml:space="preserve">信報教育編輯部  </t>
    <phoneticPr fontId="1" type="noConversion"/>
  </si>
  <si>
    <t>9527, 10120</t>
    <phoneticPr fontId="1" type="noConversion"/>
  </si>
  <si>
    <t xml:space="preserve">侯凱齡  </t>
    <phoneticPr fontId="1" type="noConversion"/>
  </si>
  <si>
    <t xml:space="preserve">侯輝  </t>
    <phoneticPr fontId="1" type="noConversion"/>
  </si>
  <si>
    <t>5499</t>
    <phoneticPr fontId="1" type="noConversion"/>
  </si>
  <si>
    <t xml:space="preserve">侯穎賢  </t>
    <phoneticPr fontId="1" type="noConversion"/>
  </si>
  <si>
    <t>7273</t>
    <phoneticPr fontId="1" type="noConversion"/>
  </si>
  <si>
    <t xml:space="preserve">保利協鑫能源控股有限公司  </t>
    <phoneticPr fontId="1" type="noConversion"/>
  </si>
  <si>
    <t>1913</t>
    <phoneticPr fontId="1" type="noConversion"/>
  </si>
  <si>
    <t xml:space="preserve">兗煤澳大利亞有限公司  </t>
    <phoneticPr fontId="1" type="noConversion"/>
  </si>
  <si>
    <t>4914, 10125</t>
    <phoneticPr fontId="1" type="noConversion"/>
  </si>
  <si>
    <t xml:space="preserve">冠君產業信託  </t>
    <phoneticPr fontId="1" type="noConversion"/>
  </si>
  <si>
    <t>4915</t>
    <phoneticPr fontId="1" type="noConversion"/>
  </si>
  <si>
    <t xml:space="preserve">南方  </t>
    <phoneticPr fontId="1" type="noConversion"/>
  </si>
  <si>
    <t>4990</t>
    <phoneticPr fontId="1" type="noConversion"/>
  </si>
  <si>
    <t xml:space="preserve">南房秀久  </t>
    <phoneticPr fontId="1" type="noConversion"/>
  </si>
  <si>
    <t>1558-1560, 4527</t>
    <phoneticPr fontId="1" type="noConversion"/>
  </si>
  <si>
    <t xml:space="preserve">南門太守  </t>
    <phoneticPr fontId="1" type="noConversion"/>
  </si>
  <si>
    <t>4353-4358</t>
    <phoneticPr fontId="1" type="noConversion"/>
  </si>
  <si>
    <t xml:space="preserve">南畔文化  </t>
    <phoneticPr fontId="1" type="noConversion"/>
  </si>
  <si>
    <t xml:space="preserve">南勝久  </t>
    <phoneticPr fontId="1" type="noConversion"/>
  </si>
  <si>
    <t>5264-5271</t>
    <phoneticPr fontId="1" type="noConversion"/>
  </si>
  <si>
    <t xml:space="preserve">南無燃燈臺上諦深  </t>
    <phoneticPr fontId="1" type="noConversion"/>
  </si>
  <si>
    <t>7483</t>
    <phoneticPr fontId="1" type="noConversion"/>
  </si>
  <si>
    <t xml:space="preserve">哀哀  </t>
    <phoneticPr fontId="1" type="noConversion"/>
  </si>
  <si>
    <t>4665</t>
    <phoneticPr fontId="1" type="noConversion"/>
  </si>
  <si>
    <t xml:space="preserve">姜坤  </t>
    <phoneticPr fontId="1" type="noConversion"/>
  </si>
  <si>
    <t>1474</t>
    <phoneticPr fontId="1" type="noConversion"/>
  </si>
  <si>
    <t xml:space="preserve">姜承印  </t>
    <phoneticPr fontId="1" type="noConversion"/>
  </si>
  <si>
    <t>7655</t>
    <phoneticPr fontId="1" type="noConversion"/>
  </si>
  <si>
    <t xml:space="preserve">姜建  </t>
    <phoneticPr fontId="1" type="noConversion"/>
  </si>
  <si>
    <t>10037</t>
    <phoneticPr fontId="1" type="noConversion"/>
  </si>
  <si>
    <t xml:space="preserve">姜紫藍  </t>
    <phoneticPr fontId="1" type="noConversion"/>
  </si>
  <si>
    <t>8205</t>
    <phoneticPr fontId="1" type="noConversion"/>
  </si>
  <si>
    <t xml:space="preserve">姜德成  </t>
    <phoneticPr fontId="1" type="noConversion"/>
  </si>
  <si>
    <t>7245</t>
    <phoneticPr fontId="1" type="noConversion"/>
  </si>
  <si>
    <t xml:space="preserve">姜鍾赫  </t>
    <phoneticPr fontId="1" type="noConversion"/>
  </si>
  <si>
    <t>6934</t>
    <phoneticPr fontId="1" type="noConversion"/>
  </si>
  <si>
    <t xml:space="preserve">娃娜  </t>
    <phoneticPr fontId="1" type="noConversion"/>
  </si>
  <si>
    <t>7488</t>
    <phoneticPr fontId="1" type="noConversion"/>
  </si>
  <si>
    <t xml:space="preserve">威龍  </t>
    <phoneticPr fontId="1" type="noConversion"/>
  </si>
  <si>
    <t>1903</t>
    <phoneticPr fontId="1" type="noConversion"/>
  </si>
  <si>
    <t xml:space="preserve">姚志勝  </t>
    <phoneticPr fontId="1" type="noConversion"/>
  </si>
  <si>
    <t>10667</t>
    <phoneticPr fontId="1" type="noConversion"/>
  </si>
  <si>
    <t xml:space="preserve">姚明  </t>
    <phoneticPr fontId="1" type="noConversion"/>
  </si>
  <si>
    <t>7682</t>
    <phoneticPr fontId="1" type="noConversion"/>
  </si>
  <si>
    <t xml:space="preserve">姚敏  </t>
    <phoneticPr fontId="1" type="noConversion"/>
  </si>
  <si>
    <t>10312</t>
    <phoneticPr fontId="1" type="noConversion"/>
  </si>
  <si>
    <t xml:space="preserve">姚凱  </t>
    <phoneticPr fontId="1" type="noConversion"/>
  </si>
  <si>
    <t>9857, 10153</t>
    <phoneticPr fontId="1" type="noConversion"/>
  </si>
  <si>
    <t xml:space="preserve">姚遠生  </t>
    <phoneticPr fontId="1" type="noConversion"/>
  </si>
  <si>
    <t>7023</t>
    <phoneticPr fontId="1" type="noConversion"/>
  </si>
  <si>
    <t xml:space="preserve">姚錦雯  </t>
    <phoneticPr fontId="1" type="noConversion"/>
  </si>
  <si>
    <t>4533-4534</t>
    <phoneticPr fontId="1" type="noConversion"/>
  </si>
  <si>
    <t xml:space="preserve">宣希  </t>
    <phoneticPr fontId="1" type="noConversion"/>
  </si>
  <si>
    <t>5474</t>
    <phoneticPr fontId="1" type="noConversion"/>
  </si>
  <si>
    <t xml:space="preserve">帥健僖  </t>
    <phoneticPr fontId="1" type="noConversion"/>
  </si>
  <si>
    <t xml:space="preserve">建旭  </t>
    <phoneticPr fontId="1" type="noConversion"/>
  </si>
  <si>
    <t>7679</t>
    <phoneticPr fontId="1" type="noConversion"/>
  </si>
  <si>
    <t xml:space="preserve">思予  </t>
    <phoneticPr fontId="1" type="noConversion"/>
  </si>
  <si>
    <t xml:space="preserve">思路‧豐  </t>
    <phoneticPr fontId="1" type="noConversion"/>
  </si>
  <si>
    <t>10797</t>
    <phoneticPr fontId="1" type="noConversion"/>
  </si>
  <si>
    <t xml:space="preserve">施友朋  </t>
    <phoneticPr fontId="1" type="noConversion"/>
  </si>
  <si>
    <t>5253</t>
    <phoneticPr fontId="1" type="noConversion"/>
  </si>
  <si>
    <t xml:space="preserve">施世琥  </t>
    <phoneticPr fontId="1" type="noConversion"/>
  </si>
  <si>
    <t>10744</t>
    <phoneticPr fontId="1" type="noConversion"/>
  </si>
  <si>
    <t xml:space="preserve">施仲謀  </t>
    <phoneticPr fontId="1" type="noConversion"/>
  </si>
  <si>
    <t>1532, 10756</t>
    <phoneticPr fontId="1" type="noConversion"/>
  </si>
  <si>
    <t xml:space="preserve">施志明  </t>
    <phoneticPr fontId="1" type="noConversion"/>
  </si>
  <si>
    <t>10509</t>
    <phoneticPr fontId="1" type="noConversion"/>
  </si>
  <si>
    <t xml:space="preserve">施耐庵  </t>
    <phoneticPr fontId="1" type="noConversion"/>
  </si>
  <si>
    <t>2382, 4557, 7123</t>
    <phoneticPr fontId="1" type="noConversion"/>
  </si>
  <si>
    <t xml:space="preserve">施泰麒  </t>
    <phoneticPr fontId="1" type="noConversion"/>
  </si>
  <si>
    <t>4629, 4885</t>
    <phoneticPr fontId="1" type="noConversion"/>
  </si>
  <si>
    <t xml:space="preserve">春日鳥  </t>
    <phoneticPr fontId="1" type="noConversion"/>
  </si>
  <si>
    <t>6912</t>
    <phoneticPr fontId="1" type="noConversion"/>
  </si>
  <si>
    <t xml:space="preserve">昭昭  </t>
    <phoneticPr fontId="1" type="noConversion"/>
  </si>
  <si>
    <t>5761</t>
    <phoneticPr fontId="1" type="noConversion"/>
  </si>
  <si>
    <t xml:space="preserve">星火  </t>
    <phoneticPr fontId="1" type="noConversion"/>
  </si>
  <si>
    <t xml:space="preserve">星星超人會  </t>
    <phoneticPr fontId="1" type="noConversion"/>
  </si>
  <si>
    <t>7510</t>
    <phoneticPr fontId="1" type="noConversion"/>
  </si>
  <si>
    <t xml:space="preserve">星島日報特刊組  </t>
    <phoneticPr fontId="1" type="noConversion"/>
  </si>
  <si>
    <t>6935-6936, 9595, 9721</t>
    <phoneticPr fontId="1" type="noConversion"/>
  </si>
  <si>
    <t xml:space="preserve">星島教育  </t>
    <phoneticPr fontId="1" type="noConversion"/>
  </si>
  <si>
    <t>2736</t>
    <phoneticPr fontId="1" type="noConversion"/>
  </si>
  <si>
    <t xml:space="preserve">星座公主  </t>
    <phoneticPr fontId="1" type="noConversion"/>
  </si>
  <si>
    <t>4935-4936</t>
    <phoneticPr fontId="1" type="noConversion"/>
  </si>
  <si>
    <t xml:space="preserve">星盛商業管理股份有限公司  </t>
    <phoneticPr fontId="1" type="noConversion"/>
  </si>
  <si>
    <t>1942, 4937</t>
    <phoneticPr fontId="1" type="noConversion"/>
  </si>
  <si>
    <t xml:space="preserve">星賢  </t>
    <phoneticPr fontId="1" type="noConversion"/>
  </si>
  <si>
    <t>9594</t>
    <phoneticPr fontId="1" type="noConversion"/>
  </si>
  <si>
    <t xml:space="preserve">枯毫  </t>
    <phoneticPr fontId="1" type="noConversion"/>
  </si>
  <si>
    <t>7157</t>
    <phoneticPr fontId="1" type="noConversion"/>
  </si>
  <si>
    <t xml:space="preserve">柯岫勤  </t>
    <phoneticPr fontId="1" type="noConversion"/>
  </si>
  <si>
    <t>8152</t>
    <phoneticPr fontId="1" type="noConversion"/>
  </si>
  <si>
    <t xml:space="preserve">柯南‧道爾  </t>
    <phoneticPr fontId="1" type="noConversion"/>
  </si>
  <si>
    <t>1425, 4383</t>
    <phoneticPr fontId="1" type="noConversion"/>
  </si>
  <si>
    <t xml:space="preserve">柏金  </t>
    <phoneticPr fontId="1" type="noConversion"/>
  </si>
  <si>
    <t>4878</t>
    <phoneticPr fontId="1" type="noConversion"/>
  </si>
  <si>
    <t xml:space="preserve">柳娜  </t>
    <phoneticPr fontId="1" type="noConversion"/>
  </si>
  <si>
    <t>1368-1369</t>
    <phoneticPr fontId="1" type="noConversion"/>
  </si>
  <si>
    <t xml:space="preserve">柳達  </t>
    <phoneticPr fontId="1" type="noConversion"/>
  </si>
  <si>
    <t>4613</t>
    <phoneticPr fontId="1" type="noConversion"/>
  </si>
  <si>
    <t xml:space="preserve">段立欣  </t>
    <phoneticPr fontId="1" type="noConversion"/>
  </si>
  <si>
    <t xml:space="preserve">段張取藝  </t>
    <phoneticPr fontId="1" type="noConversion"/>
  </si>
  <si>
    <t>10918-10921</t>
    <phoneticPr fontId="1" type="noConversion"/>
  </si>
  <si>
    <t xml:space="preserve">段鵬  </t>
    <phoneticPr fontId="1" type="noConversion"/>
  </si>
  <si>
    <t>2199</t>
    <phoneticPr fontId="1" type="noConversion"/>
  </si>
  <si>
    <t xml:space="preserve">流浮山人  </t>
    <phoneticPr fontId="1" type="noConversion"/>
  </si>
  <si>
    <t>4867</t>
    <phoneticPr fontId="1" type="noConversion"/>
  </si>
  <si>
    <t xml:space="preserve">流瀲紫  </t>
    <phoneticPr fontId="1" type="noConversion"/>
  </si>
  <si>
    <t>9584-9585</t>
    <phoneticPr fontId="1" type="noConversion"/>
  </si>
  <si>
    <t xml:space="preserve">洋洋兔  </t>
    <phoneticPr fontId="1" type="noConversion"/>
  </si>
  <si>
    <t>4322</t>
    <phoneticPr fontId="1" type="noConversion"/>
  </si>
  <si>
    <t xml:space="preserve">洪三泰  </t>
    <phoneticPr fontId="1" type="noConversion"/>
  </si>
  <si>
    <t>2401</t>
    <phoneticPr fontId="1" type="noConversion"/>
  </si>
  <si>
    <t xml:space="preserve">洪子雲  </t>
    <phoneticPr fontId="1" type="noConversion"/>
  </si>
  <si>
    <t>1512, 9682</t>
    <phoneticPr fontId="1" type="noConversion"/>
  </si>
  <si>
    <t xml:space="preserve">洪天宇  </t>
    <phoneticPr fontId="1" type="noConversion"/>
  </si>
  <si>
    <t>9685, 10117, 10713</t>
    <phoneticPr fontId="1" type="noConversion"/>
  </si>
  <si>
    <t xml:space="preserve">洪光遠  </t>
    <phoneticPr fontId="1" type="noConversion"/>
  </si>
  <si>
    <t>9804</t>
    <phoneticPr fontId="1" type="noConversion"/>
  </si>
  <si>
    <t xml:space="preserve">洪長卿  </t>
    <phoneticPr fontId="1" type="noConversion"/>
  </si>
  <si>
    <t>7168</t>
    <phoneticPr fontId="1" type="noConversion"/>
  </si>
  <si>
    <t xml:space="preserve">洪昭隆  </t>
    <phoneticPr fontId="1" type="noConversion"/>
  </si>
  <si>
    <t xml:space="preserve">洪恩研發中心  </t>
    <phoneticPr fontId="1" type="noConversion"/>
  </si>
  <si>
    <t>10164-10214</t>
    <phoneticPr fontId="1" type="noConversion"/>
  </si>
  <si>
    <t xml:space="preserve">洪恩教研中心  </t>
    <phoneticPr fontId="1" type="noConversion"/>
  </si>
  <si>
    <t>10163</t>
    <phoneticPr fontId="1" type="noConversion"/>
  </si>
  <si>
    <t xml:space="preserve">洪恩惠  </t>
    <phoneticPr fontId="1" type="noConversion"/>
  </si>
  <si>
    <t>7661</t>
    <phoneticPr fontId="1" type="noConversion"/>
  </si>
  <si>
    <t xml:space="preserve">洪荒  </t>
    <phoneticPr fontId="1" type="noConversion"/>
  </si>
  <si>
    <t>2051</t>
    <phoneticPr fontId="1" type="noConversion"/>
  </si>
  <si>
    <t xml:space="preserve">洪進華  </t>
    <phoneticPr fontId="1" type="noConversion"/>
  </si>
  <si>
    <t>2483</t>
    <phoneticPr fontId="1" type="noConversion"/>
  </si>
  <si>
    <t xml:space="preserve">洪雯  </t>
    <phoneticPr fontId="1" type="noConversion"/>
  </si>
  <si>
    <t>4820</t>
    <phoneticPr fontId="1" type="noConversion"/>
  </si>
  <si>
    <t xml:space="preserve">洪慧芳  </t>
    <phoneticPr fontId="1" type="noConversion"/>
  </si>
  <si>
    <t>2048</t>
    <phoneticPr fontId="1" type="noConversion"/>
  </si>
  <si>
    <t xml:space="preserve">洪麗芳  </t>
    <phoneticPr fontId="1" type="noConversion"/>
  </si>
  <si>
    <t>7859</t>
    <phoneticPr fontId="1" type="noConversion"/>
  </si>
  <si>
    <t xml:space="preserve">活道教材編輯委員會  </t>
    <phoneticPr fontId="1" type="noConversion"/>
  </si>
  <si>
    <t>4331-4332</t>
    <phoneticPr fontId="1" type="noConversion"/>
  </si>
  <si>
    <t xml:space="preserve">洛楓  </t>
    <phoneticPr fontId="1" type="noConversion"/>
  </si>
  <si>
    <t>5665, 5686</t>
    <phoneticPr fontId="1" type="noConversion"/>
  </si>
  <si>
    <t xml:space="preserve">派糖童書  </t>
    <phoneticPr fontId="1" type="noConversion"/>
  </si>
  <si>
    <t xml:space="preserve">珊珊  </t>
    <phoneticPr fontId="1" type="noConversion"/>
  </si>
  <si>
    <t>7997</t>
    <phoneticPr fontId="1" type="noConversion"/>
  </si>
  <si>
    <t xml:space="preserve">相生昌悟  </t>
    <phoneticPr fontId="1" type="noConversion"/>
  </si>
  <si>
    <t>4864</t>
    <phoneticPr fontId="1" type="noConversion"/>
  </si>
  <si>
    <t xml:space="preserve">省庵大師  </t>
    <phoneticPr fontId="1" type="noConversion"/>
  </si>
  <si>
    <t>4706</t>
    <phoneticPr fontId="1" type="noConversion"/>
  </si>
  <si>
    <t xml:space="preserve">看山  </t>
    <phoneticPr fontId="1" type="noConversion"/>
  </si>
  <si>
    <t>7384</t>
    <phoneticPr fontId="1" type="noConversion"/>
  </si>
  <si>
    <t xml:space="preserve">秋谷  </t>
    <phoneticPr fontId="1" type="noConversion"/>
  </si>
  <si>
    <t>1475</t>
    <phoneticPr fontId="1" type="noConversion"/>
  </si>
  <si>
    <t xml:space="preserve">秋秋  </t>
    <phoneticPr fontId="1" type="noConversion"/>
  </si>
  <si>
    <t>5209</t>
    <phoneticPr fontId="1" type="noConversion"/>
  </si>
  <si>
    <t xml:space="preserve">秋實  </t>
    <phoneticPr fontId="1" type="noConversion"/>
  </si>
  <si>
    <t>2032-2034</t>
    <phoneticPr fontId="1" type="noConversion"/>
  </si>
  <si>
    <t xml:space="preserve">紀文鳳  </t>
    <phoneticPr fontId="1" type="noConversion"/>
  </si>
  <si>
    <t>10225</t>
    <phoneticPr fontId="1" type="noConversion"/>
  </si>
  <si>
    <t xml:space="preserve">紀志龍  </t>
    <phoneticPr fontId="1" type="noConversion"/>
  </si>
  <si>
    <t>8123</t>
    <phoneticPr fontId="1" type="noConversion"/>
  </si>
  <si>
    <t xml:space="preserve">美的置業控股有限公司  </t>
    <phoneticPr fontId="1" type="noConversion"/>
  </si>
  <si>
    <t>1967, 4968</t>
    <phoneticPr fontId="1" type="noConversion"/>
  </si>
  <si>
    <t xml:space="preserve">美差會潮浸服務聯會  </t>
    <phoneticPr fontId="1" type="noConversion"/>
  </si>
  <si>
    <t>7173</t>
    <phoneticPr fontId="1" type="noConversion"/>
  </si>
  <si>
    <t xml:space="preserve">美高梅中國控股有限公司  </t>
    <phoneticPr fontId="1" type="noConversion"/>
  </si>
  <si>
    <t>4970</t>
    <phoneticPr fontId="1" type="noConversion"/>
  </si>
  <si>
    <t xml:space="preserve">美達路  </t>
    <phoneticPr fontId="1" type="noConversion"/>
  </si>
  <si>
    <t>9730</t>
    <phoneticPr fontId="1" type="noConversion"/>
  </si>
  <si>
    <t xml:space="preserve">美聯大學堂  </t>
    <phoneticPr fontId="1" type="noConversion"/>
  </si>
  <si>
    <t>7445</t>
    <phoneticPr fontId="1" type="noConversion"/>
  </si>
  <si>
    <t xml:space="preserve">美麗華酒店企業有限公司  </t>
    <phoneticPr fontId="1" type="noConversion"/>
  </si>
  <si>
    <t>4971</t>
    <phoneticPr fontId="1" type="noConversion"/>
  </si>
  <si>
    <t xml:space="preserve">胡大軍  </t>
    <phoneticPr fontId="1" type="noConversion"/>
  </si>
  <si>
    <t>1901-1902</t>
    <phoneticPr fontId="1" type="noConversion"/>
  </si>
  <si>
    <t xml:space="preserve">胡正東  </t>
    <phoneticPr fontId="1" type="noConversion"/>
  </si>
  <si>
    <t>1527</t>
    <phoneticPr fontId="1" type="noConversion"/>
  </si>
  <si>
    <t xml:space="preserve">胡玉藩  </t>
    <phoneticPr fontId="1" type="noConversion"/>
  </si>
  <si>
    <t>5255</t>
    <phoneticPr fontId="1" type="noConversion"/>
  </si>
  <si>
    <t xml:space="preserve">胡伍玄  </t>
    <phoneticPr fontId="1" type="noConversion"/>
  </si>
  <si>
    <t>2454</t>
    <phoneticPr fontId="1" type="noConversion"/>
  </si>
  <si>
    <t xml:space="preserve">胡安詩  </t>
    <phoneticPr fontId="1" type="noConversion"/>
  </si>
  <si>
    <t>7383</t>
    <phoneticPr fontId="1" type="noConversion"/>
  </si>
  <si>
    <t xml:space="preserve">胡官強  </t>
    <phoneticPr fontId="1" type="noConversion"/>
  </si>
  <si>
    <t>6937</t>
    <phoneticPr fontId="1" type="noConversion"/>
  </si>
  <si>
    <t xml:space="preserve">胡岸  </t>
    <phoneticPr fontId="1" type="noConversion"/>
  </si>
  <si>
    <t>4819</t>
    <phoneticPr fontId="1" type="noConversion"/>
  </si>
  <si>
    <t xml:space="preserve">胡家晉  </t>
    <phoneticPr fontId="1" type="noConversion"/>
  </si>
  <si>
    <t xml:space="preserve">胡家馨  </t>
    <phoneticPr fontId="1" type="noConversion"/>
  </si>
  <si>
    <t>1934</t>
    <phoneticPr fontId="1" type="noConversion"/>
  </si>
  <si>
    <t xml:space="preserve">胡偉清  </t>
    <phoneticPr fontId="1" type="noConversion"/>
  </si>
  <si>
    <t>10880</t>
    <phoneticPr fontId="1" type="noConversion"/>
  </si>
  <si>
    <t xml:space="preserve">胡國杰  </t>
    <phoneticPr fontId="1" type="noConversion"/>
  </si>
  <si>
    <t>10088</t>
    <phoneticPr fontId="1" type="noConversion"/>
  </si>
  <si>
    <t xml:space="preserve">胡惠文  </t>
    <phoneticPr fontId="1" type="noConversion"/>
  </si>
  <si>
    <t>7224</t>
    <phoneticPr fontId="1" type="noConversion"/>
  </si>
  <si>
    <t xml:space="preserve">胡森林  </t>
    <phoneticPr fontId="1" type="noConversion"/>
  </si>
  <si>
    <t xml:space="preserve">胡嘉文  </t>
    <phoneticPr fontId="1" type="noConversion"/>
  </si>
  <si>
    <t>2673, 5707, 8221-8222, 10948</t>
    <phoneticPr fontId="1" type="noConversion"/>
  </si>
  <si>
    <t xml:space="preserve">胡圖  </t>
    <phoneticPr fontId="1" type="noConversion"/>
  </si>
  <si>
    <t>7170</t>
    <phoneticPr fontId="1" type="noConversion"/>
  </si>
  <si>
    <t xml:space="preserve">胡夢未  </t>
    <phoneticPr fontId="1" type="noConversion"/>
  </si>
  <si>
    <t>2298</t>
    <phoneticPr fontId="1" type="noConversion"/>
  </si>
  <si>
    <t xml:space="preserve">胡慧馨  </t>
    <phoneticPr fontId="1" type="noConversion"/>
  </si>
  <si>
    <t>7460</t>
    <phoneticPr fontId="1" type="noConversion"/>
  </si>
  <si>
    <t xml:space="preserve">胡緯  </t>
    <phoneticPr fontId="1" type="noConversion"/>
  </si>
  <si>
    <t>1944</t>
    <phoneticPr fontId="1" type="noConversion"/>
  </si>
  <si>
    <t xml:space="preserve">胡適  </t>
    <phoneticPr fontId="1" type="noConversion"/>
  </si>
  <si>
    <t>7040</t>
    <phoneticPr fontId="1" type="noConversion"/>
  </si>
  <si>
    <t xml:space="preserve">胡曉明  </t>
    <phoneticPr fontId="1" type="noConversion"/>
  </si>
  <si>
    <t>1971</t>
    <phoneticPr fontId="1" type="noConversion"/>
  </si>
  <si>
    <t xml:space="preserve">胡曉飛  </t>
    <phoneticPr fontId="1" type="noConversion"/>
  </si>
  <si>
    <t>1561</t>
    <phoneticPr fontId="1" type="noConversion"/>
  </si>
  <si>
    <t xml:space="preserve">胡興鑑  </t>
    <phoneticPr fontId="1" type="noConversion"/>
  </si>
  <si>
    <t>10791</t>
    <phoneticPr fontId="1" type="noConversion"/>
  </si>
  <si>
    <t xml:space="preserve">胡薇  </t>
    <phoneticPr fontId="1" type="noConversion"/>
  </si>
  <si>
    <t>7657</t>
    <phoneticPr fontId="1" type="noConversion"/>
  </si>
  <si>
    <t xml:space="preserve">胡繩  </t>
    <phoneticPr fontId="1" type="noConversion"/>
  </si>
  <si>
    <t>9562</t>
    <phoneticPr fontId="1" type="noConversion"/>
  </si>
  <si>
    <t xml:space="preserve">胡繼世  </t>
    <phoneticPr fontId="1" type="noConversion"/>
  </si>
  <si>
    <t>1657</t>
    <phoneticPr fontId="1" type="noConversion"/>
  </si>
  <si>
    <t xml:space="preserve">范永聰  </t>
    <phoneticPr fontId="1" type="noConversion"/>
  </si>
  <si>
    <t>5139</t>
    <phoneticPr fontId="1" type="noConversion"/>
  </si>
  <si>
    <t xml:space="preserve">范志方  </t>
    <phoneticPr fontId="1" type="noConversion"/>
  </si>
  <si>
    <t>7606</t>
    <phoneticPr fontId="1" type="noConversion"/>
  </si>
  <si>
    <t xml:space="preserve">范延華  </t>
    <phoneticPr fontId="1" type="noConversion"/>
  </si>
  <si>
    <t>7151</t>
    <phoneticPr fontId="1" type="noConversion"/>
  </si>
  <si>
    <t xml:space="preserve">范英  </t>
    <phoneticPr fontId="1" type="noConversion"/>
  </si>
  <si>
    <t>1514, 1533, 7037</t>
    <phoneticPr fontId="1" type="noConversion"/>
  </si>
  <si>
    <t xml:space="preserve">范殷榮  </t>
    <phoneticPr fontId="1" type="noConversion"/>
  </si>
  <si>
    <t>10264</t>
    <phoneticPr fontId="1" type="noConversion"/>
  </si>
  <si>
    <t xml:space="preserve">范惺齋  </t>
    <phoneticPr fontId="1" type="noConversion"/>
  </si>
  <si>
    <t>4650</t>
    <phoneticPr fontId="1" type="noConversion"/>
  </si>
  <si>
    <t xml:space="preserve">范景恩  </t>
    <phoneticPr fontId="1" type="noConversion"/>
  </si>
  <si>
    <t>10247</t>
    <phoneticPr fontId="1" type="noConversion"/>
  </si>
  <si>
    <t xml:space="preserve">范詠誼  </t>
    <phoneticPr fontId="1" type="noConversion"/>
  </si>
  <si>
    <t xml:space="preserve">范燕玲  </t>
    <phoneticPr fontId="1" type="noConversion"/>
  </si>
  <si>
    <t>7330, 10006</t>
    <phoneticPr fontId="1" type="noConversion"/>
  </si>
  <si>
    <t xml:space="preserve">若水三千  </t>
    <phoneticPr fontId="1" type="noConversion"/>
  </si>
  <si>
    <t>9894</t>
    <phoneticPr fontId="1" type="noConversion"/>
  </si>
  <si>
    <t xml:space="preserve">茂盛控股有限公司  </t>
    <phoneticPr fontId="1" type="noConversion"/>
  </si>
  <si>
    <t>10248</t>
    <phoneticPr fontId="1" type="noConversion"/>
  </si>
  <si>
    <t xml:space="preserve">苗子  </t>
    <phoneticPr fontId="1" type="noConversion"/>
  </si>
  <si>
    <t>2404-2405</t>
    <phoneticPr fontId="1" type="noConversion"/>
  </si>
  <si>
    <t xml:space="preserve">苗延琼  </t>
    <phoneticPr fontId="1" type="noConversion"/>
  </si>
  <si>
    <t>6918-6919</t>
    <phoneticPr fontId="1" type="noConversion"/>
  </si>
  <si>
    <t xml:space="preserve">英國DK出版社  </t>
    <phoneticPr fontId="1" type="noConversion"/>
  </si>
  <si>
    <t xml:space="preserve">苟昌盛  </t>
    <phoneticPr fontId="1" type="noConversion"/>
  </si>
  <si>
    <t>10154, 10827</t>
    <phoneticPr fontId="1" type="noConversion"/>
  </si>
  <si>
    <t xml:space="preserve">計子高  </t>
    <phoneticPr fontId="1" type="noConversion"/>
  </si>
  <si>
    <t>4985</t>
    <phoneticPr fontId="1" type="noConversion"/>
  </si>
  <si>
    <t xml:space="preserve">計石華  </t>
    <phoneticPr fontId="1" type="noConversion"/>
  </si>
  <si>
    <t>7877-7879</t>
    <phoneticPr fontId="1" type="noConversion"/>
  </si>
  <si>
    <t xml:space="preserve">計佑銘  </t>
    <phoneticPr fontId="1" type="noConversion"/>
  </si>
  <si>
    <t xml:space="preserve">迦樂元禪  </t>
    <phoneticPr fontId="1" type="noConversion"/>
  </si>
  <si>
    <t>7653</t>
    <phoneticPr fontId="1" type="noConversion"/>
  </si>
  <si>
    <t xml:space="preserve">迪迪埃．巴利切維奇  </t>
    <phoneticPr fontId="1" type="noConversion"/>
  </si>
  <si>
    <t xml:space="preserve">重慶市銅梁區邱少雲烈士紀念館  </t>
    <phoneticPr fontId="1" type="noConversion"/>
  </si>
  <si>
    <t>1883</t>
    <phoneticPr fontId="1" type="noConversion"/>
  </si>
  <si>
    <t xml:space="preserve">韋千里  </t>
    <phoneticPr fontId="1" type="noConversion"/>
  </si>
  <si>
    <t>2141, 2373, 4373</t>
    <phoneticPr fontId="1" type="noConversion"/>
  </si>
  <si>
    <t xml:space="preserve">韋志中  </t>
    <phoneticPr fontId="1" type="noConversion"/>
  </si>
  <si>
    <t xml:space="preserve">韋言真  </t>
    <phoneticPr fontId="1" type="noConversion"/>
  </si>
  <si>
    <t>4991</t>
    <phoneticPr fontId="1" type="noConversion"/>
  </si>
  <si>
    <t xml:space="preserve">韋佩文  </t>
    <phoneticPr fontId="1" type="noConversion"/>
  </si>
  <si>
    <t>4637</t>
    <phoneticPr fontId="1" type="noConversion"/>
  </si>
  <si>
    <t xml:space="preserve">韋清風  </t>
    <phoneticPr fontId="1" type="noConversion"/>
  </si>
  <si>
    <t>4992</t>
    <phoneticPr fontId="1" type="noConversion"/>
  </si>
  <si>
    <t xml:space="preserve">韋婭  </t>
    <phoneticPr fontId="1" type="noConversion"/>
  </si>
  <si>
    <t>7893</t>
    <phoneticPr fontId="1" type="noConversion"/>
  </si>
  <si>
    <t xml:space="preserve">風中追風  </t>
    <phoneticPr fontId="1" type="noConversion"/>
  </si>
  <si>
    <t>2689</t>
    <phoneticPr fontId="1" type="noConversion"/>
  </si>
  <si>
    <t xml:space="preserve">風雨蘭  </t>
    <phoneticPr fontId="1" type="noConversion"/>
  </si>
  <si>
    <t>7589</t>
    <phoneticPr fontId="1" type="noConversion"/>
  </si>
  <si>
    <t xml:space="preserve">風玲  </t>
    <phoneticPr fontId="1" type="noConversion"/>
  </si>
  <si>
    <t>4419</t>
    <phoneticPr fontId="1" type="noConversion"/>
  </si>
  <si>
    <t xml:space="preserve">飛仔  </t>
    <phoneticPr fontId="1" type="noConversion"/>
  </si>
  <si>
    <t>4948</t>
    <phoneticPr fontId="1" type="noConversion"/>
  </si>
  <si>
    <t xml:space="preserve">首都信息發展股份有限公司  </t>
    <phoneticPr fontId="1" type="noConversion"/>
  </si>
  <si>
    <t>4999</t>
    <phoneticPr fontId="1" type="noConversion"/>
  </si>
  <si>
    <t xml:space="preserve">香子耀  </t>
    <phoneticPr fontId="1" type="noConversion"/>
  </si>
  <si>
    <t>1568, 7855</t>
    <phoneticPr fontId="1" type="noConversion"/>
  </si>
  <si>
    <t xml:space="preserve">香少峰  </t>
    <phoneticPr fontId="1" type="noConversion"/>
  </si>
  <si>
    <t>5497</t>
    <phoneticPr fontId="1" type="noConversion"/>
  </si>
  <si>
    <t xml:space="preserve">香格里拉(亞洲)有限公司  </t>
    <phoneticPr fontId="1" type="noConversion"/>
  </si>
  <si>
    <t>7557</t>
    <phoneticPr fontId="1" type="noConversion"/>
  </si>
  <si>
    <t xml:space="preserve">香港上海大酒店有限公司  </t>
    <phoneticPr fontId="1" type="noConversion"/>
  </si>
  <si>
    <t>5005</t>
    <phoneticPr fontId="1" type="noConversion"/>
  </si>
  <si>
    <t xml:space="preserve">香港大學中國制度研究中心  </t>
    <phoneticPr fontId="1" type="noConversion"/>
  </si>
  <si>
    <t>7227</t>
    <phoneticPr fontId="1" type="noConversion"/>
  </si>
  <si>
    <t xml:space="preserve">香港大學畢業同學會教育基金編輯小組  </t>
    <phoneticPr fontId="1" type="noConversion"/>
  </si>
  <si>
    <t>4857</t>
    <phoneticPr fontId="1" type="noConversion"/>
  </si>
  <si>
    <t xml:space="preserve">香港大學醫學院2001年畢業醫生  </t>
    <phoneticPr fontId="1" type="noConversion"/>
  </si>
  <si>
    <t>4704</t>
    <phoneticPr fontId="1" type="noConversion"/>
  </si>
  <si>
    <t xml:space="preserve">香港小輪(集團)有限公司  </t>
    <phoneticPr fontId="1" type="noConversion"/>
  </si>
  <si>
    <t>5007</t>
    <phoneticPr fontId="1" type="noConversion"/>
  </si>
  <si>
    <t xml:space="preserve">香港中文大學社會工作學系項目研究團隊  </t>
    <phoneticPr fontId="1" type="noConversion"/>
  </si>
  <si>
    <t>2012</t>
    <phoneticPr fontId="1" type="noConversion"/>
  </si>
  <si>
    <t xml:space="preserve">香港中文大學賽馬會老年學研究所  </t>
    <phoneticPr fontId="1" type="noConversion"/>
  </si>
  <si>
    <t>2462</t>
    <phoneticPr fontId="1" type="noConversion"/>
  </si>
  <si>
    <t xml:space="preserve">香港中旅國際投資有限公司  </t>
    <phoneticPr fontId="1" type="noConversion"/>
  </si>
  <si>
    <t>5009</t>
    <phoneticPr fontId="1" type="noConversion"/>
  </si>
  <si>
    <t xml:space="preserve">香港中華文化藝術推廣基金  </t>
    <phoneticPr fontId="1" type="noConversion"/>
  </si>
  <si>
    <t>7566</t>
    <phoneticPr fontId="1" type="noConversion"/>
  </si>
  <si>
    <t xml:space="preserve">香港中華基督教青年會120周年會慶《躍動身心靈》出版工作小組  </t>
    <phoneticPr fontId="1" type="noConversion"/>
  </si>
  <si>
    <t>2716</t>
    <phoneticPr fontId="1" type="noConversion"/>
  </si>
  <si>
    <t xml:space="preserve">香港五星出版社  </t>
    <phoneticPr fontId="1" type="noConversion"/>
  </si>
  <si>
    <t>1987</t>
    <phoneticPr fontId="1" type="noConversion"/>
  </si>
  <si>
    <t xml:space="preserve">香港天主教修會學校聯會(小學及學前教育組)  </t>
    <phoneticPr fontId="1" type="noConversion"/>
  </si>
  <si>
    <t>7125</t>
    <phoneticPr fontId="1" type="noConversion"/>
  </si>
  <si>
    <t xml:space="preserve">香港天主教教區學校聯會(小學組)  </t>
    <phoneticPr fontId="1" type="noConversion"/>
  </si>
  <si>
    <t xml:space="preserve">香港心理學會輔導心理學部  </t>
    <phoneticPr fontId="1" type="noConversion"/>
  </si>
  <si>
    <t>4530</t>
    <phoneticPr fontId="1" type="noConversion"/>
  </si>
  <si>
    <t>7477</t>
    <phoneticPr fontId="1" type="noConversion"/>
  </si>
  <si>
    <t xml:space="preserve">香港文學館  </t>
    <phoneticPr fontId="1" type="noConversion"/>
  </si>
  <si>
    <t>7100</t>
    <phoneticPr fontId="1" type="noConversion"/>
  </si>
  <si>
    <t xml:space="preserve">香港占領部總統府  </t>
    <phoneticPr fontId="1" type="noConversion"/>
  </si>
  <si>
    <t>5015</t>
    <phoneticPr fontId="1" type="noConversion"/>
  </si>
  <si>
    <t xml:space="preserve">香港古事記  </t>
    <phoneticPr fontId="1" type="noConversion"/>
  </si>
  <si>
    <t>1622</t>
    <phoneticPr fontId="1" type="noConversion"/>
  </si>
  <si>
    <t xml:space="preserve">香港交易及結算所有限公司  </t>
    <phoneticPr fontId="1" type="noConversion"/>
  </si>
  <si>
    <t>5044, 10281</t>
    <phoneticPr fontId="1" type="noConversion"/>
  </si>
  <si>
    <t xml:space="preserve">香港地方志中心  </t>
    <phoneticPr fontId="1" type="noConversion"/>
  </si>
  <si>
    <t>4728, 7204</t>
    <phoneticPr fontId="1" type="noConversion"/>
  </si>
  <si>
    <t xml:space="preserve">香港地方志中心有限公司  </t>
    <phoneticPr fontId="1" type="noConversion"/>
  </si>
  <si>
    <t>1993-1994</t>
    <phoneticPr fontId="1" type="noConversion"/>
  </si>
  <si>
    <t xml:space="preserve">香港收藏家協會  </t>
    <phoneticPr fontId="1" type="noConversion"/>
  </si>
  <si>
    <t>5045</t>
    <phoneticPr fontId="1" type="noConversion"/>
  </si>
  <si>
    <t xml:space="preserve">香港作家網絡版編委會  </t>
    <phoneticPr fontId="1" type="noConversion"/>
  </si>
  <si>
    <t>7287</t>
    <phoneticPr fontId="1" type="noConversion"/>
  </si>
  <si>
    <t xml:space="preserve">香港汽車高級駕駛協會  </t>
    <phoneticPr fontId="1" type="noConversion"/>
  </si>
  <si>
    <t>10360</t>
    <phoneticPr fontId="1" type="noConversion"/>
  </si>
  <si>
    <t xml:space="preserve">香港亞洲歸主協會編輯小組  </t>
    <phoneticPr fontId="1" type="noConversion"/>
  </si>
  <si>
    <t>5722-5723</t>
    <phoneticPr fontId="1" type="noConversion"/>
  </si>
  <si>
    <t xml:space="preserve">香港金融管理局  </t>
    <phoneticPr fontId="1" type="noConversion"/>
  </si>
  <si>
    <t>7572</t>
    <phoneticPr fontId="1" type="noConversion"/>
  </si>
  <si>
    <t xml:space="preserve">香港建築科學出版社  </t>
    <phoneticPr fontId="1" type="noConversion"/>
  </si>
  <si>
    <t>4817</t>
    <phoneticPr fontId="1" type="noConversion"/>
  </si>
  <si>
    <t xml:space="preserve">香港紅十字會訓練中心  </t>
    <phoneticPr fontId="1" type="noConversion"/>
  </si>
  <si>
    <t>4929</t>
    <phoneticPr fontId="1" type="noConversion"/>
  </si>
  <si>
    <t xml:space="preserve">香港紅十字會醫護服務部  </t>
    <phoneticPr fontId="1" type="noConversion"/>
  </si>
  <si>
    <t>4927-4928</t>
    <phoneticPr fontId="1" type="noConversion"/>
  </si>
  <si>
    <t xml:space="preserve">香港家庭計劃指導會教育組  </t>
    <phoneticPr fontId="1" type="noConversion"/>
  </si>
  <si>
    <t>2179, 10401</t>
    <phoneticPr fontId="1" type="noConversion"/>
  </si>
  <si>
    <t xml:space="preserve">香港家庭福利會  </t>
    <phoneticPr fontId="1" type="noConversion"/>
  </si>
  <si>
    <t>5530</t>
    <phoneticPr fontId="1" type="noConversion"/>
  </si>
  <si>
    <t xml:space="preserve">香港恒生大學亞洲語言文化中心  </t>
    <phoneticPr fontId="1" type="noConversion"/>
  </si>
  <si>
    <t>4546-4547</t>
    <phoneticPr fontId="1" type="noConversion"/>
  </si>
  <si>
    <t xml:space="preserve">香港浸會大學社會工作系  </t>
    <phoneticPr fontId="1" type="noConversion"/>
  </si>
  <si>
    <t>7397</t>
    <phoneticPr fontId="1" type="noConversion"/>
  </si>
  <si>
    <t xml:space="preserve">香港消防處救護員會  </t>
    <phoneticPr fontId="1" type="noConversion"/>
  </si>
  <si>
    <t xml:space="preserve">香港特別行政區政府律政司憲制及政策事務科  </t>
    <phoneticPr fontId="1" type="noConversion"/>
  </si>
  <si>
    <t>5174-5175</t>
    <phoneticPr fontId="1" type="noConversion"/>
  </si>
  <si>
    <t xml:space="preserve">香港國際社會服務社  </t>
    <phoneticPr fontId="1" type="noConversion"/>
  </si>
  <si>
    <t>7887</t>
    <phoneticPr fontId="1" type="noConversion"/>
  </si>
  <si>
    <t xml:space="preserve">香港基督教女青年會  </t>
    <phoneticPr fontId="1" type="noConversion"/>
  </si>
  <si>
    <t>4689</t>
    <phoneticPr fontId="1" type="noConversion"/>
  </si>
  <si>
    <t xml:space="preserve">香港基督教服務處  </t>
    <phoneticPr fontId="1" type="noConversion"/>
  </si>
  <si>
    <t>7480</t>
    <phoneticPr fontId="1" type="noConversion"/>
  </si>
  <si>
    <t xml:space="preserve">香港基督教服務處「兒童權益關注組」  </t>
    <phoneticPr fontId="1" type="noConversion"/>
  </si>
  <si>
    <t xml:space="preserve">香港基督教服務處社工及教師  </t>
    <phoneticPr fontId="1" type="noConversion"/>
  </si>
  <si>
    <t>7479</t>
    <phoneticPr fontId="1" type="noConversion"/>
  </si>
  <si>
    <t xml:space="preserve">香港教育局課程發展處中國語文教育組  </t>
    <phoneticPr fontId="1" type="noConversion"/>
  </si>
  <si>
    <t>5667-5668, 10931-10932</t>
    <phoneticPr fontId="1" type="noConversion"/>
  </si>
  <si>
    <t xml:space="preserve">香港教區  </t>
    <phoneticPr fontId="1" type="noConversion"/>
  </si>
  <si>
    <t xml:space="preserve">香港視神經脊髓炎協會  </t>
    <phoneticPr fontId="1" type="noConversion"/>
  </si>
  <si>
    <t>11101</t>
    <phoneticPr fontId="1" type="noConversion"/>
  </si>
  <si>
    <t xml:space="preserve">香港童軍總會童軍知友社  </t>
    <phoneticPr fontId="1" type="noConversion"/>
  </si>
  <si>
    <t>7274</t>
    <phoneticPr fontId="1" type="noConversion"/>
  </si>
  <si>
    <t xml:space="preserve">香港傷殘人士體育協會  </t>
    <phoneticPr fontId="1" type="noConversion"/>
  </si>
  <si>
    <t>9940</t>
    <phoneticPr fontId="1" type="noConversion"/>
  </si>
  <si>
    <t xml:space="preserve">香港聖公會麥理浩夫人中心  </t>
    <phoneticPr fontId="1" type="noConversion"/>
  </si>
  <si>
    <t xml:space="preserve">香港聖公會麥理浩夫人中心社工及教師  </t>
    <phoneticPr fontId="1" type="noConversion"/>
  </si>
  <si>
    <t xml:space="preserve">香港電訊有限公司  </t>
    <phoneticPr fontId="1" type="noConversion"/>
  </si>
  <si>
    <t>5061</t>
    <phoneticPr fontId="1" type="noConversion"/>
  </si>
  <si>
    <t xml:space="preserve">香港舞蹈圑有限公司  </t>
    <phoneticPr fontId="1" type="noConversion"/>
  </si>
  <si>
    <t>2001</t>
    <phoneticPr fontId="1" type="noConversion"/>
  </si>
  <si>
    <t xml:space="preserve">香港寬頻有限公司  </t>
    <phoneticPr fontId="1" type="noConversion"/>
  </si>
  <si>
    <t>2002, 5062</t>
    <phoneticPr fontId="1" type="noConversion"/>
  </si>
  <si>
    <t xml:space="preserve">香港燒賣關注組  </t>
    <phoneticPr fontId="1" type="noConversion"/>
  </si>
  <si>
    <t>2424</t>
    <phoneticPr fontId="1" type="noConversion"/>
  </si>
  <si>
    <t xml:space="preserve">香港糖尿聯會  </t>
    <phoneticPr fontId="1" type="noConversion"/>
  </si>
  <si>
    <t>2047</t>
    <phoneticPr fontId="1" type="noConversion"/>
  </si>
  <si>
    <t xml:space="preserve">香港鐵路有限公司  </t>
    <phoneticPr fontId="1" type="noConversion"/>
  </si>
  <si>
    <t>5066, 7587</t>
    <phoneticPr fontId="1" type="noConversion"/>
  </si>
  <si>
    <t xml:space="preserve">香港觀鳥會  </t>
    <phoneticPr fontId="1" type="noConversion"/>
  </si>
  <si>
    <t>1656, 1991</t>
    <phoneticPr fontId="1" type="noConversion"/>
  </si>
  <si>
    <t>十畫</t>
    <phoneticPr fontId="1" type="noConversion"/>
  </si>
  <si>
    <t xml:space="preserve">倪匡  </t>
    <phoneticPr fontId="1" type="noConversion"/>
  </si>
  <si>
    <t>10291</t>
    <phoneticPr fontId="1" type="noConversion"/>
  </si>
  <si>
    <t xml:space="preserve">倪步曉  </t>
    <phoneticPr fontId="1" type="noConversion"/>
  </si>
  <si>
    <t>10301</t>
    <phoneticPr fontId="1" type="noConversion"/>
  </si>
  <si>
    <t xml:space="preserve">倪春軍  </t>
    <phoneticPr fontId="1" type="noConversion"/>
  </si>
  <si>
    <t xml:space="preserve">倪笑妍  </t>
    <phoneticPr fontId="1" type="noConversion"/>
  </si>
  <si>
    <t>1481</t>
    <phoneticPr fontId="1" type="noConversion"/>
  </si>
  <si>
    <t xml:space="preserve">倪莉  </t>
    <phoneticPr fontId="1" type="noConversion"/>
  </si>
  <si>
    <t>9867-9870</t>
    <phoneticPr fontId="1" type="noConversion"/>
  </si>
  <si>
    <t xml:space="preserve">倫雅文  </t>
    <phoneticPr fontId="1" type="noConversion"/>
  </si>
  <si>
    <t>7895-7906</t>
    <phoneticPr fontId="1" type="noConversion"/>
  </si>
  <si>
    <t xml:space="preserve">凌悅雯  </t>
    <phoneticPr fontId="1" type="noConversion"/>
  </si>
  <si>
    <t>5690</t>
    <phoneticPr fontId="1" type="noConversion"/>
  </si>
  <si>
    <t xml:space="preserve">凌鴻德  </t>
    <phoneticPr fontId="1" type="noConversion"/>
  </si>
  <si>
    <t>2006</t>
    <phoneticPr fontId="1" type="noConversion"/>
  </si>
  <si>
    <t xml:space="preserve">原永海  </t>
    <phoneticPr fontId="1" type="noConversion"/>
  </si>
  <si>
    <t>2273</t>
    <phoneticPr fontId="1" type="noConversion"/>
  </si>
  <si>
    <t xml:space="preserve">原生態牧業有限公司  </t>
    <phoneticPr fontId="1" type="noConversion"/>
  </si>
  <si>
    <t>5071</t>
    <phoneticPr fontId="1" type="noConversion"/>
  </si>
  <si>
    <t xml:space="preserve">原哲夫  </t>
    <phoneticPr fontId="1" type="noConversion"/>
  </si>
  <si>
    <t xml:space="preserve">唐加征  </t>
    <phoneticPr fontId="1" type="noConversion"/>
  </si>
  <si>
    <t>5276</t>
    <phoneticPr fontId="1" type="noConversion"/>
  </si>
  <si>
    <t xml:space="preserve">唐希文  </t>
    <phoneticPr fontId="1" type="noConversion"/>
  </si>
  <si>
    <t xml:space="preserve">唐禹  </t>
    <phoneticPr fontId="1" type="noConversion"/>
  </si>
  <si>
    <t>5519</t>
    <phoneticPr fontId="1" type="noConversion"/>
  </si>
  <si>
    <t xml:space="preserve">唐啟灃  </t>
    <phoneticPr fontId="1" type="noConversion"/>
  </si>
  <si>
    <t>7455, 8200</t>
    <phoneticPr fontId="1" type="noConversion"/>
  </si>
  <si>
    <t xml:space="preserve">唐詠然  </t>
    <phoneticPr fontId="1" type="noConversion"/>
  </si>
  <si>
    <t xml:space="preserve">唐碧霞  </t>
    <phoneticPr fontId="1" type="noConversion"/>
  </si>
  <si>
    <t>7593</t>
    <phoneticPr fontId="1" type="noConversion"/>
  </si>
  <si>
    <t xml:space="preserve">唐維紅  </t>
    <phoneticPr fontId="1" type="noConversion"/>
  </si>
  <si>
    <t>2147, 7778</t>
    <phoneticPr fontId="1" type="noConversion"/>
  </si>
  <si>
    <t xml:space="preserve">唐緒軍  </t>
    <phoneticPr fontId="1" type="noConversion"/>
  </si>
  <si>
    <t>2324</t>
    <phoneticPr fontId="1" type="noConversion"/>
  </si>
  <si>
    <t xml:space="preserve">唐學川  </t>
    <phoneticPr fontId="1" type="noConversion"/>
  </si>
  <si>
    <t xml:space="preserve">唐寶珍  </t>
    <phoneticPr fontId="1" type="noConversion"/>
  </si>
  <si>
    <t>5198</t>
    <phoneticPr fontId="1" type="noConversion"/>
  </si>
  <si>
    <t xml:space="preserve">唐鐵玉  </t>
    <phoneticPr fontId="1" type="noConversion"/>
  </si>
  <si>
    <t>9676</t>
    <phoneticPr fontId="1" type="noConversion"/>
  </si>
  <si>
    <t xml:space="preserve">夏妙然  </t>
    <phoneticPr fontId="1" type="noConversion"/>
  </si>
  <si>
    <t>4380</t>
    <phoneticPr fontId="1" type="noConversion"/>
  </si>
  <si>
    <t xml:space="preserve">夏志誠  </t>
    <phoneticPr fontId="1" type="noConversion"/>
  </si>
  <si>
    <t>2197</t>
    <phoneticPr fontId="1" type="noConversion"/>
  </si>
  <si>
    <t xml:space="preserve">夏春龍  </t>
    <phoneticPr fontId="1" type="noConversion"/>
  </si>
  <si>
    <t>5473</t>
    <phoneticPr fontId="1" type="noConversion"/>
  </si>
  <si>
    <t xml:space="preserve">夏嵐  </t>
    <phoneticPr fontId="1" type="noConversion"/>
  </si>
  <si>
    <t xml:space="preserve">娜可露露  </t>
    <phoneticPr fontId="1" type="noConversion"/>
  </si>
  <si>
    <t>5535</t>
    <phoneticPr fontId="1" type="noConversion"/>
  </si>
  <si>
    <t xml:space="preserve">娜塔莎．羅森伯格  </t>
    <phoneticPr fontId="1" type="noConversion"/>
  </si>
  <si>
    <t xml:space="preserve">姬長有  </t>
    <phoneticPr fontId="1" type="noConversion"/>
  </si>
  <si>
    <t>7090</t>
    <phoneticPr fontId="1" type="noConversion"/>
  </si>
  <si>
    <t xml:space="preserve">姬晟軒  </t>
    <phoneticPr fontId="1" type="noConversion"/>
  </si>
  <si>
    <t xml:space="preserve">姬淑賢  </t>
    <phoneticPr fontId="1" type="noConversion"/>
  </si>
  <si>
    <t>2179, 4837, 10641</t>
    <phoneticPr fontId="1" type="noConversion"/>
  </si>
  <si>
    <t xml:space="preserve">孫小敏  </t>
    <phoneticPr fontId="1" type="noConversion"/>
  </si>
  <si>
    <t>9941</t>
    <phoneticPr fontId="1" type="noConversion"/>
  </si>
  <si>
    <t xml:space="preserve">孫外主  </t>
    <phoneticPr fontId="1" type="noConversion"/>
  </si>
  <si>
    <t>5470</t>
    <phoneticPr fontId="1" type="noConversion"/>
  </si>
  <si>
    <t xml:space="preserve">孫永遠  </t>
    <phoneticPr fontId="1" type="noConversion"/>
  </si>
  <si>
    <t>7493</t>
    <phoneticPr fontId="1" type="noConversion"/>
  </si>
  <si>
    <t xml:space="preserve">孫立川  </t>
    <phoneticPr fontId="1" type="noConversion"/>
  </si>
  <si>
    <t xml:space="preserve">孫成慷  </t>
    <phoneticPr fontId="1" type="noConversion"/>
  </si>
  <si>
    <t>5430</t>
    <phoneticPr fontId="1" type="noConversion"/>
  </si>
  <si>
    <t xml:space="preserve">孫壯志  </t>
    <phoneticPr fontId="1" type="noConversion"/>
  </si>
  <si>
    <t xml:space="preserve">孫岩岩  </t>
    <phoneticPr fontId="1" type="noConversion"/>
  </si>
  <si>
    <t>4974</t>
    <phoneticPr fontId="1" type="noConversion"/>
  </si>
  <si>
    <t xml:space="preserve">孫明孝  </t>
    <phoneticPr fontId="1" type="noConversion"/>
  </si>
  <si>
    <t xml:space="preserve">孫建華  </t>
    <phoneticPr fontId="1" type="noConversion"/>
  </si>
  <si>
    <t>2247</t>
    <phoneticPr fontId="1" type="noConversion"/>
  </si>
  <si>
    <t xml:space="preserve">孫春龍  </t>
    <phoneticPr fontId="1" type="noConversion"/>
  </si>
  <si>
    <t>1760, 1953, 2116-2117, 2180</t>
    <phoneticPr fontId="1" type="noConversion"/>
  </si>
  <si>
    <t xml:space="preserve">孫垚  </t>
    <phoneticPr fontId="1" type="noConversion"/>
  </si>
  <si>
    <t>8060</t>
    <phoneticPr fontId="1" type="noConversion"/>
  </si>
  <si>
    <t xml:space="preserve">孫恩立  </t>
    <phoneticPr fontId="1" type="noConversion"/>
  </si>
  <si>
    <t>6917</t>
    <phoneticPr fontId="1" type="noConversion"/>
  </si>
  <si>
    <t xml:space="preserve">孫時元  </t>
    <phoneticPr fontId="1" type="noConversion"/>
  </si>
  <si>
    <t>4871</t>
    <phoneticPr fontId="1" type="noConversion"/>
  </si>
  <si>
    <t xml:space="preserve">孫健  </t>
    <phoneticPr fontId="1" type="noConversion"/>
  </si>
  <si>
    <t>7201</t>
    <phoneticPr fontId="1" type="noConversion"/>
  </si>
  <si>
    <t xml:space="preserve">孫婉婧  </t>
    <phoneticPr fontId="1" type="noConversion"/>
  </si>
  <si>
    <t>9813</t>
    <phoneticPr fontId="1" type="noConversion"/>
  </si>
  <si>
    <t xml:space="preserve">孫得端  </t>
    <phoneticPr fontId="1" type="noConversion"/>
  </si>
  <si>
    <t>1854, 2642</t>
    <phoneticPr fontId="1" type="noConversion"/>
  </si>
  <si>
    <t xml:space="preserve">孫雪瑩  </t>
    <phoneticPr fontId="1" type="noConversion"/>
  </si>
  <si>
    <t>2730</t>
    <phoneticPr fontId="1" type="noConversion"/>
  </si>
  <si>
    <t xml:space="preserve">孫慧玲  </t>
    <phoneticPr fontId="1" type="noConversion"/>
  </si>
  <si>
    <t>7762, 9639-9642</t>
    <phoneticPr fontId="1" type="noConversion"/>
  </si>
  <si>
    <t xml:space="preserve">孫毅  </t>
    <phoneticPr fontId="1" type="noConversion"/>
  </si>
  <si>
    <t>9895</t>
    <phoneticPr fontId="1" type="noConversion"/>
  </si>
  <si>
    <t xml:space="preserve">孫曉梅  </t>
    <phoneticPr fontId="1" type="noConversion"/>
  </si>
  <si>
    <t>5274</t>
    <phoneticPr fontId="1" type="noConversion"/>
  </si>
  <si>
    <t xml:space="preserve">孫鎰鋒  </t>
    <phoneticPr fontId="1" type="noConversion"/>
  </si>
  <si>
    <t>2089</t>
    <phoneticPr fontId="1" type="noConversion"/>
  </si>
  <si>
    <t xml:space="preserve">家嫂廚房  </t>
    <phoneticPr fontId="1" type="noConversion"/>
  </si>
  <si>
    <t>6911</t>
    <phoneticPr fontId="1" type="noConversion"/>
  </si>
  <si>
    <t xml:space="preserve">宮玉振  </t>
    <phoneticPr fontId="1" type="noConversion"/>
  </si>
  <si>
    <t>7856</t>
    <phoneticPr fontId="1" type="noConversion"/>
  </si>
  <si>
    <t xml:space="preserve">宮澤賢治  </t>
    <phoneticPr fontId="1" type="noConversion"/>
  </si>
  <si>
    <t>5534</t>
    <phoneticPr fontId="1" type="noConversion"/>
  </si>
  <si>
    <t xml:space="preserve">容浩然  </t>
    <phoneticPr fontId="1" type="noConversion"/>
  </si>
  <si>
    <t>9815</t>
    <phoneticPr fontId="1" type="noConversion"/>
  </si>
  <si>
    <t xml:space="preserve">容曾莘薇  </t>
    <phoneticPr fontId="1" type="noConversion"/>
  </si>
  <si>
    <t>4908</t>
    <phoneticPr fontId="1" type="noConversion"/>
  </si>
  <si>
    <t xml:space="preserve">容曾莘薇翻譯團隊  </t>
    <phoneticPr fontId="1" type="noConversion"/>
  </si>
  <si>
    <t>11102</t>
    <phoneticPr fontId="1" type="noConversion"/>
  </si>
  <si>
    <t xml:space="preserve">容靈  </t>
    <phoneticPr fontId="1" type="noConversion"/>
  </si>
  <si>
    <t>7024, 7041</t>
    <phoneticPr fontId="1" type="noConversion"/>
  </si>
  <si>
    <t xml:space="preserve">差派誰編譯團隊  </t>
    <phoneticPr fontId="1" type="noConversion"/>
  </si>
  <si>
    <t>10300</t>
    <phoneticPr fontId="1" type="noConversion"/>
  </si>
  <si>
    <t xml:space="preserve">徐大基  </t>
    <phoneticPr fontId="1" type="noConversion"/>
  </si>
  <si>
    <t>5155, 10008</t>
    <phoneticPr fontId="1" type="noConversion"/>
  </si>
  <si>
    <t xml:space="preserve">徐子晴  </t>
    <phoneticPr fontId="1" type="noConversion"/>
  </si>
  <si>
    <t xml:space="preserve">徐永德  </t>
    <phoneticPr fontId="1" type="noConversion"/>
  </si>
  <si>
    <t>4881</t>
    <phoneticPr fontId="1" type="noConversion"/>
  </si>
  <si>
    <t xml:space="preserve">徐竹  </t>
    <phoneticPr fontId="1" type="noConversion"/>
  </si>
  <si>
    <t>5289</t>
    <phoneticPr fontId="1" type="noConversion"/>
  </si>
  <si>
    <t xml:space="preserve">徐行  </t>
    <phoneticPr fontId="1" type="noConversion"/>
  </si>
  <si>
    <t>1506, 9670</t>
    <phoneticPr fontId="1" type="noConversion"/>
  </si>
  <si>
    <t xml:space="preserve">徐志文  </t>
    <phoneticPr fontId="1" type="noConversion"/>
  </si>
  <si>
    <t>7025, 7521-7522, 7605, 7675</t>
    <phoneticPr fontId="1" type="noConversion"/>
  </si>
  <si>
    <t xml:space="preserve">徐志軍  </t>
    <phoneticPr fontId="1" type="noConversion"/>
  </si>
  <si>
    <t>2287</t>
    <phoneticPr fontId="1" type="noConversion"/>
  </si>
  <si>
    <t xml:space="preserve">徐明慧  </t>
    <phoneticPr fontId="1" type="noConversion"/>
  </si>
  <si>
    <t>7281</t>
    <phoneticPr fontId="1" type="noConversion"/>
  </si>
  <si>
    <t xml:space="preserve">徐昂  </t>
    <phoneticPr fontId="1" type="noConversion"/>
  </si>
  <si>
    <t>4803</t>
    <phoneticPr fontId="1" type="noConversion"/>
  </si>
  <si>
    <t xml:space="preserve">徐林  </t>
    <phoneticPr fontId="1" type="noConversion"/>
  </si>
  <si>
    <t>10780</t>
    <phoneticPr fontId="1" type="noConversion"/>
  </si>
  <si>
    <t xml:space="preserve">徐林興  </t>
    <phoneticPr fontId="1" type="noConversion"/>
  </si>
  <si>
    <t>9675</t>
    <phoneticPr fontId="1" type="noConversion"/>
  </si>
  <si>
    <t xml:space="preserve">徐東圃  </t>
    <phoneticPr fontId="1" type="noConversion"/>
  </si>
  <si>
    <t>2450</t>
    <phoneticPr fontId="1" type="noConversion"/>
  </si>
  <si>
    <t xml:space="preserve">徐是雄  </t>
    <phoneticPr fontId="1" type="noConversion"/>
  </si>
  <si>
    <t>4342, 5629</t>
    <phoneticPr fontId="1" type="noConversion"/>
  </si>
  <si>
    <t xml:space="preserve">徐玲  </t>
    <phoneticPr fontId="1" type="noConversion"/>
  </si>
  <si>
    <t>4849-4850</t>
    <phoneticPr fontId="1" type="noConversion"/>
  </si>
  <si>
    <t xml:space="preserve">徐科文  </t>
    <phoneticPr fontId="1" type="noConversion"/>
  </si>
  <si>
    <t>1451-1456</t>
    <phoneticPr fontId="1" type="noConversion"/>
  </si>
  <si>
    <t xml:space="preserve">徐徐圖之  </t>
    <phoneticPr fontId="1" type="noConversion"/>
  </si>
  <si>
    <t>4715</t>
    <phoneticPr fontId="1" type="noConversion"/>
  </si>
  <si>
    <t xml:space="preserve">徐振邦  </t>
    <phoneticPr fontId="1" type="noConversion"/>
  </si>
  <si>
    <t>2728, 4499</t>
    <phoneticPr fontId="1" type="noConversion"/>
  </si>
  <si>
    <t xml:space="preserve">徐朗然  </t>
    <phoneticPr fontId="1" type="noConversion"/>
  </si>
  <si>
    <t xml:space="preserve">徐惠玲  </t>
    <phoneticPr fontId="1" type="noConversion"/>
  </si>
  <si>
    <t>10442</t>
    <phoneticPr fontId="1" type="noConversion"/>
  </si>
  <si>
    <t xml:space="preserve">徐悲鴻  </t>
    <phoneticPr fontId="1" type="noConversion"/>
  </si>
  <si>
    <t>7042</t>
    <phoneticPr fontId="1" type="noConversion"/>
  </si>
  <si>
    <t xml:space="preserve">徐景榮  </t>
    <phoneticPr fontId="1" type="noConversion"/>
  </si>
  <si>
    <t>1572, 1627, 2408</t>
    <phoneticPr fontId="1" type="noConversion"/>
  </si>
  <si>
    <t xml:space="preserve">徐皓峰  </t>
    <phoneticPr fontId="1" type="noConversion"/>
  </si>
  <si>
    <t xml:space="preserve">徐皓霖  </t>
    <phoneticPr fontId="1" type="noConversion"/>
  </si>
  <si>
    <t xml:space="preserve">徐雅碧  </t>
    <phoneticPr fontId="1" type="noConversion"/>
  </si>
  <si>
    <t>9802</t>
    <phoneticPr fontId="1" type="noConversion"/>
  </si>
  <si>
    <t xml:space="preserve">徐焯賢  </t>
    <phoneticPr fontId="1" type="noConversion"/>
  </si>
  <si>
    <t>10041, 10056, 10829</t>
    <phoneticPr fontId="1" type="noConversion"/>
  </si>
  <si>
    <t xml:space="preserve">徐瑞蓮  </t>
    <phoneticPr fontId="1" type="noConversion"/>
  </si>
  <si>
    <t>4812, 4838, 5556</t>
    <phoneticPr fontId="1" type="noConversion"/>
  </si>
  <si>
    <t xml:space="preserve">徐頌雯  </t>
    <phoneticPr fontId="1" type="noConversion"/>
  </si>
  <si>
    <t>7577</t>
    <phoneticPr fontId="1" type="noConversion"/>
  </si>
  <si>
    <t xml:space="preserve">徐暢  </t>
    <phoneticPr fontId="1" type="noConversion"/>
  </si>
  <si>
    <t>2422</t>
    <phoneticPr fontId="1" type="noConversion"/>
  </si>
  <si>
    <t xml:space="preserve">徐遠重  </t>
    <phoneticPr fontId="1" type="noConversion"/>
  </si>
  <si>
    <t>4489</t>
    <phoneticPr fontId="1" type="noConversion"/>
  </si>
  <si>
    <t xml:space="preserve">徐影  </t>
    <phoneticPr fontId="1" type="noConversion"/>
  </si>
  <si>
    <t>9650-9657</t>
    <phoneticPr fontId="1" type="noConversion"/>
  </si>
  <si>
    <t xml:space="preserve">徐樂吾  </t>
    <phoneticPr fontId="1" type="noConversion"/>
  </si>
  <si>
    <t>2509</t>
    <phoneticPr fontId="1" type="noConversion"/>
  </si>
  <si>
    <t xml:space="preserve">徐魯  </t>
    <phoneticPr fontId="1" type="noConversion"/>
  </si>
  <si>
    <t>5287, 5523, 5666</t>
    <phoneticPr fontId="1" type="noConversion"/>
  </si>
  <si>
    <t xml:space="preserve">徐曉琦  </t>
    <phoneticPr fontId="1" type="noConversion"/>
  </si>
  <si>
    <t xml:space="preserve">徐曉燕  </t>
    <phoneticPr fontId="1" type="noConversion"/>
  </si>
  <si>
    <t>1613, 2692</t>
    <phoneticPr fontId="1" type="noConversion"/>
  </si>
  <si>
    <t xml:space="preserve">徐興無  </t>
    <phoneticPr fontId="1" type="noConversion"/>
  </si>
  <si>
    <t>5731</t>
    <phoneticPr fontId="1" type="noConversion"/>
  </si>
  <si>
    <t xml:space="preserve">徐靜波  </t>
    <phoneticPr fontId="1" type="noConversion"/>
  </si>
  <si>
    <t>4544</t>
    <phoneticPr fontId="1" type="noConversion"/>
  </si>
  <si>
    <t xml:space="preserve">徐聲輝  </t>
    <phoneticPr fontId="1" type="noConversion"/>
  </si>
  <si>
    <t>9681</t>
    <phoneticPr fontId="1" type="noConversion"/>
  </si>
  <si>
    <t xml:space="preserve">恐懼鳥  </t>
    <phoneticPr fontId="1" type="noConversion"/>
  </si>
  <si>
    <t>9807</t>
    <phoneticPr fontId="1" type="noConversion"/>
  </si>
  <si>
    <t xml:space="preserve">旅遊博仕William  </t>
    <phoneticPr fontId="1" type="noConversion"/>
  </si>
  <si>
    <t>1810</t>
    <phoneticPr fontId="1" type="noConversion"/>
  </si>
  <si>
    <t xml:space="preserve">時代天使科技有限公司  </t>
    <phoneticPr fontId="1" type="noConversion"/>
  </si>
  <si>
    <t>5085</t>
    <phoneticPr fontId="1" type="noConversion"/>
  </si>
  <si>
    <t xml:space="preserve">時希聖  </t>
    <phoneticPr fontId="1" type="noConversion"/>
  </si>
  <si>
    <t>2013</t>
    <phoneticPr fontId="1" type="noConversion"/>
  </si>
  <si>
    <t xml:space="preserve">晉宏逵  </t>
    <phoneticPr fontId="1" type="noConversion"/>
  </si>
  <si>
    <t>7506</t>
    <phoneticPr fontId="1" type="noConversion"/>
  </si>
  <si>
    <t xml:space="preserve">書生壹號  </t>
    <phoneticPr fontId="1" type="noConversion"/>
  </si>
  <si>
    <t>5335-5336</t>
    <phoneticPr fontId="1" type="noConversion"/>
  </si>
  <si>
    <t xml:space="preserve">朗廷酒店投資有限公司  </t>
    <phoneticPr fontId="1" type="noConversion"/>
  </si>
  <si>
    <t>5093</t>
    <phoneticPr fontId="1" type="noConversion"/>
  </si>
  <si>
    <t xml:space="preserve">桓田楠末  </t>
    <phoneticPr fontId="1" type="noConversion"/>
  </si>
  <si>
    <t xml:space="preserve">桔梗  </t>
    <phoneticPr fontId="1" type="noConversion"/>
  </si>
  <si>
    <t>5244</t>
    <phoneticPr fontId="1" type="noConversion"/>
  </si>
  <si>
    <t xml:space="preserve">柴醫  </t>
    <phoneticPr fontId="1" type="noConversion"/>
  </si>
  <si>
    <t>7302, 7671</t>
    <phoneticPr fontId="1" type="noConversion"/>
  </si>
  <si>
    <t xml:space="preserve">桃韭  </t>
    <phoneticPr fontId="1" type="noConversion"/>
  </si>
  <si>
    <t>4638</t>
    <phoneticPr fontId="1" type="noConversion"/>
  </si>
  <si>
    <t xml:space="preserve">格子幫  </t>
    <phoneticPr fontId="1" type="noConversion"/>
  </si>
  <si>
    <t>5851</t>
    <phoneticPr fontId="1" type="noConversion"/>
  </si>
  <si>
    <t xml:space="preserve">格日勒其木格．黑鶴  </t>
    <phoneticPr fontId="1" type="noConversion"/>
  </si>
  <si>
    <t xml:space="preserve">格老  </t>
    <phoneticPr fontId="1" type="noConversion"/>
  </si>
  <si>
    <t>2440</t>
    <phoneticPr fontId="1" type="noConversion"/>
  </si>
  <si>
    <t xml:space="preserve">格西格桑嘉措  </t>
    <phoneticPr fontId="1" type="noConversion"/>
  </si>
  <si>
    <t>2398, 4642, 4667</t>
    <phoneticPr fontId="1" type="noConversion"/>
  </si>
  <si>
    <t xml:space="preserve">殷信希  </t>
    <phoneticPr fontId="1" type="noConversion"/>
  </si>
  <si>
    <t>2755</t>
    <phoneticPr fontId="1" type="noConversion"/>
  </si>
  <si>
    <t xml:space="preserve">殷海光  </t>
    <phoneticPr fontId="1" type="noConversion"/>
  </si>
  <si>
    <t>5776</t>
    <phoneticPr fontId="1" type="noConversion"/>
  </si>
  <si>
    <t xml:space="preserve">殷培基  </t>
    <phoneticPr fontId="1" type="noConversion"/>
  </si>
  <si>
    <t>8277</t>
    <phoneticPr fontId="1" type="noConversion"/>
  </si>
  <si>
    <t xml:space="preserve">殷楊  </t>
    <phoneticPr fontId="1" type="noConversion"/>
  </si>
  <si>
    <t xml:space="preserve">氧氣工作室  </t>
    <phoneticPr fontId="1" type="noConversion"/>
  </si>
  <si>
    <t>5848-5849</t>
    <phoneticPr fontId="1" type="noConversion"/>
  </si>
  <si>
    <t xml:space="preserve">浦東．方榮居士  </t>
    <phoneticPr fontId="1" type="noConversion"/>
  </si>
  <si>
    <t>5631, 10889-10890</t>
    <phoneticPr fontId="1" type="noConversion"/>
  </si>
  <si>
    <t xml:space="preserve">海青  </t>
    <phoneticPr fontId="1" type="noConversion"/>
  </si>
  <si>
    <t>5498</t>
    <phoneticPr fontId="1" type="noConversion"/>
  </si>
  <si>
    <t xml:space="preserve">海倫視角  </t>
    <phoneticPr fontId="1" type="noConversion"/>
  </si>
  <si>
    <t>7108</t>
    <phoneticPr fontId="1" type="noConversion"/>
  </si>
  <si>
    <t xml:space="preserve">海通國際證券集團有限公司  </t>
    <phoneticPr fontId="1" type="noConversion"/>
  </si>
  <si>
    <t>5103</t>
    <phoneticPr fontId="1" type="noConversion"/>
  </si>
  <si>
    <t xml:space="preserve">海爾智家股份有限公司  </t>
    <phoneticPr fontId="1" type="noConversion"/>
  </si>
  <si>
    <t>5105</t>
    <phoneticPr fontId="1" type="noConversion"/>
  </si>
  <si>
    <t xml:space="preserve">海邊欄  </t>
    <phoneticPr fontId="1" type="noConversion"/>
  </si>
  <si>
    <t xml:space="preserve">烈顯倫  </t>
    <phoneticPr fontId="1" type="noConversion"/>
  </si>
  <si>
    <t xml:space="preserve">珠江船務企業(股份)有限公司  </t>
    <phoneticPr fontId="1" type="noConversion"/>
  </si>
  <si>
    <t>2038, 5112</t>
    <phoneticPr fontId="1" type="noConversion"/>
  </si>
  <si>
    <t xml:space="preserve">琉璃異色貓  </t>
    <phoneticPr fontId="1" type="noConversion"/>
  </si>
  <si>
    <t>7704</t>
    <phoneticPr fontId="1" type="noConversion"/>
  </si>
  <si>
    <t xml:space="preserve">病梅  </t>
    <phoneticPr fontId="1" type="noConversion"/>
  </si>
  <si>
    <t>2299</t>
    <phoneticPr fontId="1" type="noConversion"/>
  </si>
  <si>
    <t xml:space="preserve">益謙  </t>
    <phoneticPr fontId="1" type="noConversion"/>
  </si>
  <si>
    <t>1432</t>
    <phoneticPr fontId="1" type="noConversion"/>
  </si>
  <si>
    <t xml:space="preserve">真果果  </t>
    <phoneticPr fontId="1" type="noConversion"/>
  </si>
  <si>
    <t>4397, 4404, 4406, 4576, 4827</t>
    <phoneticPr fontId="1" type="noConversion"/>
  </si>
  <si>
    <t xml:space="preserve">祖安  </t>
    <phoneticPr fontId="1" type="noConversion"/>
  </si>
  <si>
    <t>5850</t>
    <phoneticPr fontId="1" type="noConversion"/>
  </si>
  <si>
    <t xml:space="preserve">神婆  </t>
    <phoneticPr fontId="1" type="noConversion"/>
  </si>
  <si>
    <t>5131</t>
    <phoneticPr fontId="1" type="noConversion"/>
  </si>
  <si>
    <t xml:space="preserve">祝味生  </t>
    <phoneticPr fontId="1" type="noConversion"/>
  </si>
  <si>
    <t>1643</t>
    <phoneticPr fontId="1" type="noConversion"/>
  </si>
  <si>
    <t xml:space="preserve">祝勇  </t>
    <phoneticPr fontId="1" type="noConversion"/>
  </si>
  <si>
    <t>4699, 5684, 8217-8218</t>
    <phoneticPr fontId="1" type="noConversion"/>
  </si>
  <si>
    <t xml:space="preserve">祝涂  </t>
    <phoneticPr fontId="1" type="noConversion"/>
  </si>
  <si>
    <t>5611</t>
    <phoneticPr fontId="1" type="noConversion"/>
  </si>
  <si>
    <t xml:space="preserve">秦好史郎  </t>
    <phoneticPr fontId="1" type="noConversion"/>
  </si>
  <si>
    <t xml:space="preserve">秦儀  </t>
    <phoneticPr fontId="1" type="noConversion"/>
  </si>
  <si>
    <t>4405, 4997</t>
    <phoneticPr fontId="1" type="noConversion"/>
  </si>
  <si>
    <t xml:space="preserve">秦嶺雪  </t>
    <phoneticPr fontId="1" type="noConversion"/>
  </si>
  <si>
    <t>1852</t>
    <phoneticPr fontId="1" type="noConversion"/>
  </si>
  <si>
    <t xml:space="preserve">秦麟征  </t>
    <phoneticPr fontId="1" type="noConversion"/>
  </si>
  <si>
    <t>2049</t>
    <phoneticPr fontId="1" type="noConversion"/>
  </si>
  <si>
    <t xml:space="preserve">笑江南  </t>
    <phoneticPr fontId="1" type="noConversion"/>
  </si>
  <si>
    <t>2207-2214, 5315-5319, 7822-7826, 10579-10583</t>
    <phoneticPr fontId="1" type="noConversion"/>
  </si>
  <si>
    <t xml:space="preserve">素黑  </t>
    <phoneticPr fontId="1" type="noConversion"/>
  </si>
  <si>
    <t>4695, 5689</t>
    <phoneticPr fontId="1" type="noConversion"/>
  </si>
  <si>
    <t xml:space="preserve">索象武  </t>
    <phoneticPr fontId="1" type="noConversion"/>
  </si>
  <si>
    <t>7651</t>
    <phoneticPr fontId="1" type="noConversion"/>
  </si>
  <si>
    <t xml:space="preserve">翁杏姿  </t>
    <phoneticPr fontId="1" type="noConversion"/>
  </si>
  <si>
    <t>7008, 7808</t>
    <phoneticPr fontId="1" type="noConversion"/>
  </si>
  <si>
    <t xml:space="preserve">翁昭華  </t>
    <phoneticPr fontId="1" type="noConversion"/>
  </si>
  <si>
    <t xml:space="preserve">翁景暉  </t>
    <phoneticPr fontId="1" type="noConversion"/>
  </si>
  <si>
    <t>1799</t>
    <phoneticPr fontId="1" type="noConversion"/>
  </si>
  <si>
    <t xml:space="preserve">翁毓梓  </t>
    <phoneticPr fontId="1" type="noConversion"/>
  </si>
  <si>
    <t>10684-10691</t>
    <phoneticPr fontId="1" type="noConversion"/>
  </si>
  <si>
    <t xml:space="preserve">翁曉婷  </t>
    <phoneticPr fontId="1" type="noConversion"/>
  </si>
  <si>
    <t>7203</t>
    <phoneticPr fontId="1" type="noConversion"/>
  </si>
  <si>
    <t xml:space="preserve">耿啟文  </t>
    <phoneticPr fontId="1" type="noConversion"/>
  </si>
  <si>
    <t>1545, 2238, 7076, 7541, 7843-7844, 8071</t>
    <phoneticPr fontId="1" type="noConversion"/>
  </si>
  <si>
    <t xml:space="preserve">能度法師  </t>
    <phoneticPr fontId="1" type="noConversion"/>
  </si>
  <si>
    <t>7999</t>
    <phoneticPr fontId="1" type="noConversion"/>
  </si>
  <si>
    <t xml:space="preserve">般洋居士  </t>
    <phoneticPr fontId="1" type="noConversion"/>
  </si>
  <si>
    <t>7551</t>
    <phoneticPr fontId="1" type="noConversion"/>
  </si>
  <si>
    <t xml:space="preserve">荒木飛呂彥  </t>
    <phoneticPr fontId="1" type="noConversion"/>
  </si>
  <si>
    <t>5818-5819</t>
    <phoneticPr fontId="1" type="noConversion"/>
  </si>
  <si>
    <t xml:space="preserve">草日  </t>
    <phoneticPr fontId="1" type="noConversion"/>
  </si>
  <si>
    <t>9943, 10105, 10586</t>
    <phoneticPr fontId="1" type="noConversion"/>
  </si>
  <si>
    <t xml:space="preserve">茹國烈  </t>
    <phoneticPr fontId="1" type="noConversion"/>
  </si>
  <si>
    <t>7486</t>
    <phoneticPr fontId="1" type="noConversion"/>
  </si>
  <si>
    <t xml:space="preserve">蚊張  </t>
    <phoneticPr fontId="1" type="noConversion"/>
  </si>
  <si>
    <t>11106</t>
    <phoneticPr fontId="1" type="noConversion"/>
  </si>
  <si>
    <t xml:space="preserve">袁井泉  </t>
    <phoneticPr fontId="1" type="noConversion"/>
  </si>
  <si>
    <t xml:space="preserve">袁文𣁽  </t>
    <phoneticPr fontId="1" type="noConversion"/>
  </si>
  <si>
    <t>5141</t>
    <phoneticPr fontId="1" type="noConversion"/>
  </si>
  <si>
    <t xml:space="preserve">袁仲昇  </t>
    <phoneticPr fontId="1" type="noConversion"/>
  </si>
  <si>
    <t xml:space="preserve">袁仲實  </t>
    <phoneticPr fontId="1" type="noConversion"/>
  </si>
  <si>
    <t>4810</t>
    <phoneticPr fontId="1" type="noConversion"/>
  </si>
  <si>
    <t xml:space="preserve">袁美玲  </t>
    <phoneticPr fontId="1" type="noConversion"/>
  </si>
  <si>
    <t>10646</t>
    <phoneticPr fontId="1" type="noConversion"/>
  </si>
  <si>
    <t xml:space="preserve">袁軍  </t>
    <phoneticPr fontId="1" type="noConversion"/>
  </si>
  <si>
    <t>9890</t>
    <phoneticPr fontId="1" type="noConversion"/>
  </si>
  <si>
    <t xml:space="preserve">袁海生  </t>
    <phoneticPr fontId="1" type="noConversion"/>
  </si>
  <si>
    <t>7441</t>
    <phoneticPr fontId="1" type="noConversion"/>
  </si>
  <si>
    <t xml:space="preserve">袁珮銜  </t>
    <phoneticPr fontId="1" type="noConversion"/>
  </si>
  <si>
    <t xml:space="preserve">袁湛江  </t>
    <phoneticPr fontId="1" type="noConversion"/>
  </si>
  <si>
    <t>4472</t>
    <phoneticPr fontId="1" type="noConversion"/>
  </si>
  <si>
    <t xml:space="preserve">袁楚林  </t>
    <phoneticPr fontId="1" type="noConversion"/>
  </si>
  <si>
    <t>5301</t>
    <phoneticPr fontId="1" type="noConversion"/>
  </si>
  <si>
    <t xml:space="preserve">袁雋殷  </t>
    <phoneticPr fontId="1" type="noConversion"/>
  </si>
  <si>
    <t>4421, 8318</t>
    <phoneticPr fontId="1" type="noConversion"/>
  </si>
  <si>
    <t xml:space="preserve">袁穎音  </t>
    <phoneticPr fontId="1" type="noConversion"/>
  </si>
  <si>
    <t>7335</t>
    <phoneticPr fontId="1" type="noConversion"/>
  </si>
  <si>
    <t xml:space="preserve">財神公主  </t>
    <phoneticPr fontId="1" type="noConversion"/>
  </si>
  <si>
    <t>2446</t>
    <phoneticPr fontId="1" type="noConversion"/>
  </si>
  <si>
    <t xml:space="preserve">酒井匙  </t>
    <phoneticPr fontId="1" type="noConversion"/>
  </si>
  <si>
    <t xml:space="preserve">釘子心理互助組  </t>
    <phoneticPr fontId="1" type="noConversion"/>
  </si>
  <si>
    <t>5713</t>
    <phoneticPr fontId="1" type="noConversion"/>
  </si>
  <si>
    <t xml:space="preserve">閃子  </t>
    <phoneticPr fontId="1" type="noConversion"/>
  </si>
  <si>
    <t>2428</t>
    <phoneticPr fontId="1" type="noConversion"/>
  </si>
  <si>
    <t xml:space="preserve">馬太  </t>
    <phoneticPr fontId="1" type="noConversion"/>
  </si>
  <si>
    <t>8022</t>
    <phoneticPr fontId="1" type="noConversion"/>
  </si>
  <si>
    <t xml:space="preserve">馬仔  </t>
    <phoneticPr fontId="1" type="noConversion"/>
  </si>
  <si>
    <t>7278</t>
    <phoneticPr fontId="1" type="noConversion"/>
  </si>
  <si>
    <t xml:space="preserve">馬永彬  </t>
    <phoneticPr fontId="1" type="noConversion"/>
  </si>
  <si>
    <t>1434</t>
    <phoneticPr fontId="1" type="noConversion"/>
  </si>
  <si>
    <t xml:space="preserve">馬玉江  </t>
    <phoneticPr fontId="1" type="noConversion"/>
  </si>
  <si>
    <t>2400</t>
    <phoneticPr fontId="1" type="noConversion"/>
  </si>
  <si>
    <t xml:space="preserve">馬吉  </t>
    <phoneticPr fontId="1" type="noConversion"/>
  </si>
  <si>
    <t xml:space="preserve">馬有藻  </t>
    <phoneticPr fontId="1" type="noConversion"/>
  </si>
  <si>
    <t>7271</t>
    <phoneticPr fontId="1" type="noConversion"/>
  </si>
  <si>
    <t xml:space="preserve">馬朋林  </t>
    <phoneticPr fontId="1" type="noConversion"/>
  </si>
  <si>
    <t>9568</t>
    <phoneticPr fontId="1" type="noConversion"/>
  </si>
  <si>
    <t xml:space="preserve">馬林．杰拉德  </t>
    <phoneticPr fontId="1" type="noConversion"/>
  </si>
  <si>
    <t>1443</t>
    <phoneticPr fontId="1" type="noConversion"/>
  </si>
  <si>
    <t xml:space="preserve">馬星原  </t>
    <phoneticPr fontId="1" type="noConversion"/>
  </si>
  <si>
    <t>2484-2486, 2745-2747, 5561-5563, 5634, 5833-5835, 6992, 8104, 8336, 10833-10834, 11122-11123</t>
    <phoneticPr fontId="1" type="noConversion"/>
  </si>
  <si>
    <t xml:space="preserve">馬秋果  </t>
    <phoneticPr fontId="1" type="noConversion"/>
  </si>
  <si>
    <t>4379</t>
    <phoneticPr fontId="1" type="noConversion"/>
  </si>
  <si>
    <t xml:space="preserve">馬修．史維尼  </t>
    <phoneticPr fontId="1" type="noConversion"/>
  </si>
  <si>
    <t>7471</t>
    <phoneticPr fontId="1" type="noConversion"/>
  </si>
  <si>
    <t xml:space="preserve">馬振騁  </t>
    <phoneticPr fontId="1" type="noConversion"/>
  </si>
  <si>
    <t>8077</t>
    <phoneticPr fontId="1" type="noConversion"/>
  </si>
  <si>
    <t xml:space="preserve">馬泰青  </t>
    <phoneticPr fontId="1" type="noConversion"/>
  </si>
  <si>
    <t>5150-5152</t>
    <phoneticPr fontId="1" type="noConversion"/>
  </si>
  <si>
    <t xml:space="preserve">馬泰鑫  </t>
    <phoneticPr fontId="1" type="noConversion"/>
  </si>
  <si>
    <t>1747, 1974, 2053, 2660</t>
    <phoneticPr fontId="1" type="noConversion"/>
  </si>
  <si>
    <t xml:space="preserve">馬素文  </t>
    <phoneticPr fontId="1" type="noConversion"/>
  </si>
  <si>
    <t>2055-2058</t>
    <phoneticPr fontId="1" type="noConversion"/>
  </si>
  <si>
    <t xml:space="preserve">馬基諾  </t>
    <phoneticPr fontId="1" type="noConversion"/>
  </si>
  <si>
    <t>5049</t>
    <phoneticPr fontId="1" type="noConversion"/>
  </si>
  <si>
    <t xml:space="preserve">馬博  </t>
    <phoneticPr fontId="1" type="noConversion"/>
  </si>
  <si>
    <t>9574</t>
    <phoneticPr fontId="1" type="noConversion"/>
  </si>
  <si>
    <t xml:space="preserve">馬鈺詞  </t>
    <phoneticPr fontId="1" type="noConversion"/>
  </si>
  <si>
    <t>4323, 5050, 5065</t>
    <phoneticPr fontId="1" type="noConversion"/>
  </si>
  <si>
    <t xml:space="preserve">馬廖千睿  </t>
    <phoneticPr fontId="1" type="noConversion"/>
  </si>
  <si>
    <t>2707</t>
    <phoneticPr fontId="1" type="noConversion"/>
  </si>
  <si>
    <t xml:space="preserve">馬翠蘿  </t>
    <phoneticPr fontId="1" type="noConversion"/>
  </si>
  <si>
    <t>2372, 4382, 4953, 4956, 10232</t>
    <phoneticPr fontId="1" type="noConversion"/>
  </si>
  <si>
    <t xml:space="preserve">馬德忠  </t>
    <phoneticPr fontId="1" type="noConversion"/>
  </si>
  <si>
    <t>5153</t>
    <phoneticPr fontId="1" type="noConversion"/>
  </si>
  <si>
    <t xml:space="preserve">馬錦廷  </t>
    <phoneticPr fontId="1" type="noConversion"/>
  </si>
  <si>
    <t>2683, 5716-5717, 5732, 8231-8232</t>
    <phoneticPr fontId="1" type="noConversion"/>
  </si>
  <si>
    <t xml:space="preserve">馬嶽  </t>
    <phoneticPr fontId="1" type="noConversion"/>
  </si>
  <si>
    <t>2037</t>
    <phoneticPr fontId="1" type="noConversion"/>
  </si>
  <si>
    <t xml:space="preserve">馬鬃  </t>
    <phoneticPr fontId="1" type="noConversion"/>
  </si>
  <si>
    <t>10326</t>
    <phoneticPr fontId="1" type="noConversion"/>
  </si>
  <si>
    <t xml:space="preserve">馬麗  </t>
    <phoneticPr fontId="1" type="noConversion"/>
  </si>
  <si>
    <t xml:space="preserve">高少康  </t>
    <phoneticPr fontId="1" type="noConversion"/>
  </si>
  <si>
    <t xml:space="preserve">高文灝  </t>
    <phoneticPr fontId="1" type="noConversion"/>
  </si>
  <si>
    <t>10056</t>
    <phoneticPr fontId="1" type="noConversion"/>
  </si>
  <si>
    <t xml:space="preserve">高永昌  </t>
    <phoneticPr fontId="1" type="noConversion"/>
  </si>
  <si>
    <t>5440</t>
    <phoneticPr fontId="1" type="noConversion"/>
  </si>
  <si>
    <t xml:space="preserve">高田裕三  </t>
    <phoneticPr fontId="1" type="noConversion"/>
  </si>
  <si>
    <t>4347</t>
    <phoneticPr fontId="1" type="noConversion"/>
  </si>
  <si>
    <t xml:space="preserve">高立  </t>
    <phoneticPr fontId="1" type="noConversion"/>
  </si>
  <si>
    <t>7883</t>
    <phoneticPr fontId="1" type="noConversion"/>
  </si>
  <si>
    <t xml:space="preserve">高合  </t>
    <phoneticPr fontId="1" type="noConversion"/>
  </si>
  <si>
    <t>7996</t>
    <phoneticPr fontId="1" type="noConversion"/>
  </si>
  <si>
    <t xml:space="preserve">高君怡  </t>
    <phoneticPr fontId="1" type="noConversion"/>
  </si>
  <si>
    <t>9819</t>
    <phoneticPr fontId="1" type="noConversion"/>
  </si>
  <si>
    <t xml:space="preserve">高佩聰  </t>
    <phoneticPr fontId="1" type="noConversion"/>
  </si>
  <si>
    <t>1650, 1708, 10769</t>
    <phoneticPr fontId="1" type="noConversion"/>
  </si>
  <si>
    <t xml:space="preserve">高明元  </t>
    <phoneticPr fontId="1" type="noConversion"/>
  </si>
  <si>
    <t xml:space="preserve">高朋  </t>
    <phoneticPr fontId="1" type="noConversion"/>
  </si>
  <si>
    <t>7115</t>
    <phoneticPr fontId="1" type="noConversion"/>
  </si>
  <si>
    <t xml:space="preserve">高洪波  </t>
    <phoneticPr fontId="1" type="noConversion"/>
  </si>
  <si>
    <t>5674</t>
    <phoneticPr fontId="1" type="noConversion"/>
  </si>
  <si>
    <t xml:space="preserve">高紅  </t>
    <phoneticPr fontId="1" type="noConversion"/>
  </si>
  <si>
    <t>5669</t>
    <phoneticPr fontId="1" type="noConversion"/>
  </si>
  <si>
    <t xml:space="preserve">高凌雲  </t>
    <phoneticPr fontId="1" type="noConversion"/>
  </si>
  <si>
    <t>7142</t>
    <phoneticPr fontId="1" type="noConversion"/>
  </si>
  <si>
    <t xml:space="preserve">高島吞象  </t>
    <phoneticPr fontId="1" type="noConversion"/>
  </si>
  <si>
    <t xml:space="preserve">高晉福  </t>
    <phoneticPr fontId="1" type="noConversion"/>
  </si>
  <si>
    <t>8199</t>
    <phoneticPr fontId="1" type="noConversion"/>
  </si>
  <si>
    <t xml:space="preserve">高培新  </t>
    <phoneticPr fontId="1" type="noConversion"/>
  </si>
  <si>
    <t>10311</t>
    <phoneticPr fontId="1" type="noConversion"/>
  </si>
  <si>
    <t xml:space="preserve">高崇  </t>
    <phoneticPr fontId="1" type="noConversion"/>
  </si>
  <si>
    <t>10751</t>
    <phoneticPr fontId="1" type="noConversion"/>
  </si>
  <si>
    <t xml:space="preserve">高敏怡  </t>
    <phoneticPr fontId="1" type="noConversion"/>
  </si>
  <si>
    <t xml:space="preserve">高雪  </t>
    <phoneticPr fontId="1" type="noConversion"/>
  </si>
  <si>
    <t xml:space="preserve">高楓  </t>
    <phoneticPr fontId="1" type="noConversion"/>
  </si>
  <si>
    <t>10053</t>
    <phoneticPr fontId="1" type="noConversion"/>
  </si>
  <si>
    <t xml:space="preserve">高詹燦  </t>
    <phoneticPr fontId="1" type="noConversion"/>
  </si>
  <si>
    <t>4864, 5398, 8030, 8058, 8334</t>
    <phoneticPr fontId="1" type="noConversion"/>
  </si>
  <si>
    <t xml:space="preserve">高銘謙  </t>
    <phoneticPr fontId="1" type="noConversion"/>
  </si>
  <si>
    <t>4365, 7660, 10014</t>
    <phoneticPr fontId="1" type="noConversion"/>
  </si>
  <si>
    <t xml:space="preserve">高樹興  </t>
    <phoneticPr fontId="1" type="noConversion"/>
  </si>
  <si>
    <t>2361</t>
    <phoneticPr fontId="1" type="noConversion"/>
  </si>
  <si>
    <t xml:space="preserve">高橋英靖  </t>
    <phoneticPr fontId="1" type="noConversion"/>
  </si>
  <si>
    <t>1464</t>
    <phoneticPr fontId="1" type="noConversion"/>
  </si>
  <si>
    <t xml:space="preserve">高寶怡  </t>
    <phoneticPr fontId="1" type="noConversion"/>
  </si>
  <si>
    <t>1999</t>
    <phoneticPr fontId="1" type="noConversion"/>
  </si>
  <si>
    <t xml:space="preserve">高巍  </t>
    <phoneticPr fontId="1" type="noConversion"/>
  </si>
  <si>
    <t xml:space="preserve">高鑫零售有限公司  </t>
    <phoneticPr fontId="1" type="noConversion"/>
  </si>
  <si>
    <t>7670</t>
    <phoneticPr fontId="1" type="noConversion"/>
  </si>
  <si>
    <t xml:space="preserve">鬼差  </t>
    <phoneticPr fontId="1" type="noConversion"/>
  </si>
  <si>
    <t>5055-5057, 5063, 5067, 9563</t>
    <phoneticPr fontId="1" type="noConversion"/>
  </si>
  <si>
    <t xml:space="preserve">倓虛大師  </t>
    <phoneticPr fontId="1" type="noConversion"/>
  </si>
  <si>
    <t>2081</t>
    <phoneticPr fontId="1" type="noConversion"/>
  </si>
  <si>
    <t xml:space="preserve">涂子沛  </t>
    <phoneticPr fontId="1" type="noConversion"/>
  </si>
  <si>
    <t>5353</t>
    <phoneticPr fontId="1" type="noConversion"/>
  </si>
  <si>
    <t xml:space="preserve">郝秀琴  </t>
    <phoneticPr fontId="1" type="noConversion"/>
  </si>
  <si>
    <t>2276</t>
    <phoneticPr fontId="1" type="noConversion"/>
  </si>
  <si>
    <t xml:space="preserve">郝軍  </t>
    <phoneticPr fontId="1" type="noConversion"/>
  </si>
  <si>
    <t>4448</t>
    <phoneticPr fontId="1" type="noConversion"/>
  </si>
  <si>
    <t xml:space="preserve">郝僕  </t>
    <phoneticPr fontId="1" type="noConversion"/>
  </si>
  <si>
    <t>7885-7886</t>
    <phoneticPr fontId="1" type="noConversion"/>
  </si>
  <si>
    <t>十一畫</t>
    <phoneticPr fontId="1" type="noConversion"/>
  </si>
  <si>
    <t xml:space="preserve">健吾  </t>
    <phoneticPr fontId="1" type="noConversion"/>
  </si>
  <si>
    <t>2445, 7832-7833</t>
    <phoneticPr fontId="1" type="noConversion"/>
  </si>
  <si>
    <t xml:space="preserve">健倍苗苗(保健)有限公司  </t>
    <phoneticPr fontId="1" type="noConversion"/>
  </si>
  <si>
    <t>10366</t>
    <phoneticPr fontId="1" type="noConversion"/>
  </si>
  <si>
    <t xml:space="preserve">健部伸明  </t>
    <phoneticPr fontId="1" type="noConversion"/>
  </si>
  <si>
    <t>2721, 7644</t>
    <phoneticPr fontId="1" type="noConversion"/>
  </si>
  <si>
    <t xml:space="preserve">做金庸的男人  </t>
    <phoneticPr fontId="1" type="noConversion"/>
  </si>
  <si>
    <t>9785</t>
    <phoneticPr fontId="1" type="noConversion"/>
  </si>
  <si>
    <t xml:space="preserve">區月顔  </t>
    <phoneticPr fontId="1" type="noConversion"/>
  </si>
  <si>
    <t xml:space="preserve">區可茵  </t>
    <phoneticPr fontId="1" type="noConversion"/>
  </si>
  <si>
    <t>2394, 2443</t>
    <phoneticPr fontId="1" type="noConversion"/>
  </si>
  <si>
    <t xml:space="preserve">區丞希  </t>
    <phoneticPr fontId="1" type="noConversion"/>
  </si>
  <si>
    <t>4399</t>
    <phoneticPr fontId="1" type="noConversion"/>
  </si>
  <si>
    <t xml:space="preserve">區仲德  </t>
    <phoneticPr fontId="1" type="noConversion"/>
  </si>
  <si>
    <t>5162</t>
    <phoneticPr fontId="1" type="noConversion"/>
  </si>
  <si>
    <t xml:space="preserve">區伯平  </t>
    <phoneticPr fontId="1" type="noConversion"/>
  </si>
  <si>
    <t>4918</t>
    <phoneticPr fontId="1" type="noConversion"/>
  </si>
  <si>
    <t xml:space="preserve">區美辰  </t>
    <phoneticPr fontId="1" type="noConversion"/>
  </si>
  <si>
    <t>1811-1812</t>
    <phoneticPr fontId="1" type="noConversion"/>
  </si>
  <si>
    <t xml:space="preserve">區國輝  </t>
    <phoneticPr fontId="1" type="noConversion"/>
  </si>
  <si>
    <t xml:space="preserve">區祥江  </t>
    <phoneticPr fontId="1" type="noConversion"/>
  </si>
  <si>
    <t>1437, 1809, 6946</t>
    <phoneticPr fontId="1" type="noConversion"/>
  </si>
  <si>
    <t xml:space="preserve">區華勝  </t>
    <phoneticPr fontId="1" type="noConversion"/>
  </si>
  <si>
    <t>8016</t>
    <phoneticPr fontId="1" type="noConversion"/>
  </si>
  <si>
    <t xml:space="preserve">區靖彤  </t>
    <phoneticPr fontId="1" type="noConversion"/>
  </si>
  <si>
    <t>7055</t>
    <phoneticPr fontId="1" type="noConversion"/>
  </si>
  <si>
    <t xml:space="preserve">區靖邦  </t>
    <phoneticPr fontId="1" type="noConversion"/>
  </si>
  <si>
    <t xml:space="preserve">區綽雄  </t>
    <phoneticPr fontId="1" type="noConversion"/>
  </si>
  <si>
    <t>1746</t>
    <phoneticPr fontId="1" type="noConversion"/>
  </si>
  <si>
    <t xml:space="preserve">區肇龍  </t>
    <phoneticPr fontId="1" type="noConversion"/>
  </si>
  <si>
    <t>7574</t>
    <phoneticPr fontId="1" type="noConversion"/>
  </si>
  <si>
    <t xml:space="preserve">區駿彥  </t>
    <phoneticPr fontId="1" type="noConversion"/>
  </si>
  <si>
    <t>10819</t>
    <phoneticPr fontId="1" type="noConversion"/>
  </si>
  <si>
    <t xml:space="preserve">商務印書館編輯部  </t>
    <phoneticPr fontId="1" type="noConversion"/>
  </si>
  <si>
    <t>4505, 10893</t>
    <phoneticPr fontId="1" type="noConversion"/>
  </si>
  <si>
    <t xml:space="preserve">國美零售控股有限公司  </t>
    <phoneticPr fontId="1" type="noConversion"/>
  </si>
  <si>
    <t>5172</t>
    <phoneticPr fontId="1" type="noConversion"/>
  </si>
  <si>
    <t xml:space="preserve">國務院發展研究中心國際技術經濟研究所  </t>
    <phoneticPr fontId="1" type="noConversion"/>
  </si>
  <si>
    <t xml:space="preserve">國際理賠師協會  </t>
    <phoneticPr fontId="1" type="noConversion"/>
  </si>
  <si>
    <t>2027</t>
    <phoneticPr fontId="1" type="noConversion"/>
  </si>
  <si>
    <t xml:space="preserve">國際獅子總會中國港澳三○三區和平海報委員會  </t>
    <phoneticPr fontId="1" type="noConversion"/>
  </si>
  <si>
    <t>7780</t>
    <phoneticPr fontId="1" type="noConversion"/>
  </si>
  <si>
    <t xml:space="preserve">國際資源集團有限公司  </t>
    <phoneticPr fontId="1" type="noConversion"/>
  </si>
  <si>
    <t>7684</t>
    <phoneticPr fontId="1" type="noConversion"/>
  </si>
  <si>
    <t xml:space="preserve">國際精密集團有限公司  </t>
    <phoneticPr fontId="1" type="noConversion"/>
  </si>
  <si>
    <t>5173</t>
    <phoneticPr fontId="1" type="noConversion"/>
  </si>
  <si>
    <t xml:space="preserve">國際學園傳道會  </t>
    <phoneticPr fontId="1" type="noConversion"/>
  </si>
  <si>
    <t>10320-10321</t>
    <phoneticPr fontId="1" type="noConversion"/>
  </si>
  <si>
    <t xml:space="preserve">基督教家庭服務中心  </t>
    <phoneticPr fontId="1" type="noConversion"/>
  </si>
  <si>
    <t>8082, 8082</t>
    <phoneticPr fontId="1" type="noConversion"/>
  </si>
  <si>
    <t xml:space="preserve">婦女事務委員會  </t>
    <phoneticPr fontId="1" type="noConversion"/>
  </si>
  <si>
    <t>5006</t>
    <phoneticPr fontId="1" type="noConversion"/>
  </si>
  <si>
    <t xml:space="preserve">婁向麗  </t>
    <phoneticPr fontId="1" type="noConversion"/>
  </si>
  <si>
    <t>7458</t>
    <phoneticPr fontId="1" type="noConversion"/>
  </si>
  <si>
    <t xml:space="preserve">寂慧  </t>
    <phoneticPr fontId="1" type="noConversion"/>
  </si>
  <si>
    <t>8003</t>
    <phoneticPr fontId="1" type="noConversion"/>
  </si>
  <si>
    <t xml:space="preserve">屠啟宇  </t>
    <phoneticPr fontId="1" type="noConversion"/>
  </si>
  <si>
    <t>7683</t>
    <phoneticPr fontId="1" type="noConversion"/>
  </si>
  <si>
    <t xml:space="preserve">崇山禪師  </t>
    <phoneticPr fontId="1" type="noConversion"/>
  </si>
  <si>
    <t>4531</t>
    <phoneticPr fontId="1" type="noConversion"/>
  </si>
  <si>
    <t xml:space="preserve">崖柏  </t>
    <phoneticPr fontId="1" type="noConversion"/>
  </si>
  <si>
    <t>8223</t>
    <phoneticPr fontId="1" type="noConversion"/>
  </si>
  <si>
    <t xml:space="preserve">崢然  </t>
    <phoneticPr fontId="1" type="noConversion"/>
  </si>
  <si>
    <t>8066</t>
    <phoneticPr fontId="1" type="noConversion"/>
  </si>
  <si>
    <t xml:space="preserve">崔冰  </t>
    <phoneticPr fontId="1" type="noConversion"/>
  </si>
  <si>
    <t>4876</t>
    <phoneticPr fontId="1" type="noConversion"/>
  </si>
  <si>
    <t xml:space="preserve">崔建平  </t>
    <phoneticPr fontId="1" type="noConversion"/>
  </si>
  <si>
    <t>5472</t>
    <phoneticPr fontId="1" type="noConversion"/>
  </si>
  <si>
    <t xml:space="preserve">崔洋  </t>
    <phoneticPr fontId="1" type="noConversion"/>
  </si>
  <si>
    <t>5494</t>
    <phoneticPr fontId="1" type="noConversion"/>
  </si>
  <si>
    <t xml:space="preserve">崔紹漢  </t>
    <phoneticPr fontId="1" type="noConversion"/>
  </si>
  <si>
    <t>5603</t>
    <phoneticPr fontId="1" type="noConversion"/>
  </si>
  <si>
    <t xml:space="preserve">崔惠英  </t>
    <phoneticPr fontId="1" type="noConversion"/>
  </si>
  <si>
    <t>5736</t>
    <phoneticPr fontId="1" type="noConversion"/>
  </si>
  <si>
    <t xml:space="preserve">崔雲琴  </t>
    <phoneticPr fontId="1" type="noConversion"/>
  </si>
  <si>
    <t>8001</t>
    <phoneticPr fontId="1" type="noConversion"/>
  </si>
  <si>
    <t xml:space="preserve">崔道貴  </t>
    <phoneticPr fontId="1" type="noConversion"/>
  </si>
  <si>
    <t xml:space="preserve">崔學森  </t>
    <phoneticPr fontId="1" type="noConversion"/>
  </si>
  <si>
    <t>2082-2084</t>
    <phoneticPr fontId="1" type="noConversion"/>
  </si>
  <si>
    <t xml:space="preserve">崔燕芬  </t>
    <phoneticPr fontId="1" type="noConversion"/>
  </si>
  <si>
    <t>5606-5608</t>
    <phoneticPr fontId="1" type="noConversion"/>
  </si>
  <si>
    <t xml:space="preserve">崔鴻青  </t>
    <phoneticPr fontId="1" type="noConversion"/>
  </si>
  <si>
    <t>7485</t>
    <phoneticPr fontId="1" type="noConversion"/>
  </si>
  <si>
    <t xml:space="preserve">崔耀晉  </t>
    <phoneticPr fontId="1" type="noConversion"/>
  </si>
  <si>
    <t>5651</t>
    <phoneticPr fontId="1" type="noConversion"/>
  </si>
  <si>
    <t xml:space="preserve">常怡  </t>
    <phoneticPr fontId="1" type="noConversion"/>
  </si>
  <si>
    <t xml:space="preserve">常保民  </t>
    <phoneticPr fontId="1" type="noConversion"/>
  </si>
  <si>
    <t>9571</t>
    <phoneticPr fontId="1" type="noConversion"/>
  </si>
  <si>
    <t xml:space="preserve">康希諾生物股份公司  </t>
    <phoneticPr fontId="1" type="noConversion"/>
  </si>
  <si>
    <t>5188</t>
    <phoneticPr fontId="1" type="noConversion"/>
  </si>
  <si>
    <t xml:space="preserve">張力  </t>
    <phoneticPr fontId="1" type="noConversion"/>
  </si>
  <si>
    <t>7014</t>
    <phoneticPr fontId="1" type="noConversion"/>
  </si>
  <si>
    <t xml:space="preserve">張丹  </t>
    <phoneticPr fontId="1" type="noConversion"/>
  </si>
  <si>
    <t>8320</t>
    <phoneticPr fontId="1" type="noConversion"/>
  </si>
  <si>
    <t xml:space="preserve">張之江  </t>
    <phoneticPr fontId="1" type="noConversion"/>
  </si>
  <si>
    <t>2096</t>
    <phoneticPr fontId="1" type="noConversion"/>
  </si>
  <si>
    <t xml:space="preserve">張公  </t>
    <phoneticPr fontId="1" type="noConversion"/>
  </si>
  <si>
    <t>2016</t>
    <phoneticPr fontId="1" type="noConversion"/>
  </si>
  <si>
    <t xml:space="preserve">張化橋  </t>
    <phoneticPr fontId="1" type="noConversion"/>
  </si>
  <si>
    <t>2202</t>
    <phoneticPr fontId="1" type="noConversion"/>
  </si>
  <si>
    <t xml:space="preserve">張心言  </t>
    <phoneticPr fontId="1" type="noConversion"/>
  </si>
  <si>
    <t>4651-4652</t>
    <phoneticPr fontId="1" type="noConversion"/>
  </si>
  <si>
    <t xml:space="preserve">張文恒  </t>
    <phoneticPr fontId="1" type="noConversion"/>
  </si>
  <si>
    <t>1608</t>
    <phoneticPr fontId="1" type="noConversion"/>
  </si>
  <si>
    <t xml:space="preserve">張文偉  </t>
    <phoneticPr fontId="1" type="noConversion"/>
  </si>
  <si>
    <t xml:space="preserve">張文彪  </t>
    <phoneticPr fontId="1" type="noConversion"/>
  </si>
  <si>
    <t>5488</t>
    <phoneticPr fontId="1" type="noConversion"/>
  </si>
  <si>
    <t xml:space="preserve">張月珠  </t>
    <phoneticPr fontId="1" type="noConversion"/>
  </si>
  <si>
    <t xml:space="preserve">張丰  </t>
    <phoneticPr fontId="1" type="noConversion"/>
  </si>
  <si>
    <t xml:space="preserve">張丕德  </t>
    <phoneticPr fontId="1" type="noConversion"/>
  </si>
  <si>
    <t>5526</t>
    <phoneticPr fontId="1" type="noConversion"/>
  </si>
  <si>
    <t xml:space="preserve">張平  </t>
    <phoneticPr fontId="1" type="noConversion"/>
  </si>
  <si>
    <t>10534</t>
    <phoneticPr fontId="1" type="noConversion"/>
  </si>
  <si>
    <t xml:space="preserve">張正彪  </t>
    <phoneticPr fontId="1" type="noConversion"/>
  </si>
  <si>
    <t>5826</t>
    <phoneticPr fontId="1" type="noConversion"/>
  </si>
  <si>
    <t xml:space="preserve">張永信  </t>
    <phoneticPr fontId="1" type="noConversion"/>
  </si>
  <si>
    <t>5087, 7602, 9570, 10124</t>
    <phoneticPr fontId="1" type="noConversion"/>
  </si>
  <si>
    <t xml:space="preserve">張玉平  </t>
    <phoneticPr fontId="1" type="noConversion"/>
  </si>
  <si>
    <t>9723</t>
    <phoneticPr fontId="1" type="noConversion"/>
  </si>
  <si>
    <t xml:space="preserve">張玉敏  </t>
    <phoneticPr fontId="1" type="noConversion"/>
  </si>
  <si>
    <t xml:space="preserve">張玉龍  </t>
    <phoneticPr fontId="1" type="noConversion"/>
  </si>
  <si>
    <t>5210</t>
    <phoneticPr fontId="1" type="noConversion"/>
  </si>
  <si>
    <t xml:space="preserve">張石  </t>
    <phoneticPr fontId="1" type="noConversion"/>
  </si>
  <si>
    <t>1528</t>
    <phoneticPr fontId="1" type="noConversion"/>
  </si>
  <si>
    <t xml:space="preserve">張仲慧  </t>
    <phoneticPr fontId="1" type="noConversion"/>
  </si>
  <si>
    <t>10259</t>
    <phoneticPr fontId="1" type="noConversion"/>
  </si>
  <si>
    <t xml:space="preserve">張再勇  </t>
    <phoneticPr fontId="1" type="noConversion"/>
  </si>
  <si>
    <t>7640</t>
    <phoneticPr fontId="1" type="noConversion"/>
  </si>
  <si>
    <t xml:space="preserve">張向陽  </t>
    <phoneticPr fontId="1" type="noConversion"/>
  </si>
  <si>
    <t>10418</t>
    <phoneticPr fontId="1" type="noConversion"/>
  </si>
  <si>
    <t xml:space="preserve">張宇  </t>
    <phoneticPr fontId="1" type="noConversion"/>
  </si>
  <si>
    <t>2279</t>
    <phoneticPr fontId="1" type="noConversion"/>
  </si>
  <si>
    <t xml:space="preserve">張安亭  </t>
    <phoneticPr fontId="1" type="noConversion"/>
  </si>
  <si>
    <t>1755</t>
    <phoneticPr fontId="1" type="noConversion"/>
  </si>
  <si>
    <t xml:space="preserve">張成覺  </t>
    <phoneticPr fontId="1" type="noConversion"/>
  </si>
  <si>
    <t>4907, 4957</t>
    <phoneticPr fontId="1" type="noConversion"/>
  </si>
  <si>
    <t xml:space="preserve">張伯堯  </t>
    <phoneticPr fontId="1" type="noConversion"/>
  </si>
  <si>
    <t>4813</t>
    <phoneticPr fontId="1" type="noConversion"/>
  </si>
  <si>
    <t xml:space="preserve">張孝若  </t>
    <phoneticPr fontId="1" type="noConversion"/>
  </si>
  <si>
    <t>10089</t>
    <phoneticPr fontId="1" type="noConversion"/>
  </si>
  <si>
    <t xml:space="preserve">張孝斌  </t>
    <phoneticPr fontId="1" type="noConversion"/>
  </si>
  <si>
    <t>2102</t>
    <phoneticPr fontId="1" type="noConversion"/>
  </si>
  <si>
    <t xml:space="preserve">張希婷  </t>
    <phoneticPr fontId="1" type="noConversion"/>
  </si>
  <si>
    <t>4321</t>
    <phoneticPr fontId="1" type="noConversion"/>
  </si>
  <si>
    <t xml:space="preserve">張志偉  </t>
    <phoneticPr fontId="1" type="noConversion"/>
  </si>
  <si>
    <t>8316</t>
    <phoneticPr fontId="1" type="noConversion"/>
  </si>
  <si>
    <t xml:space="preserve">張志堂  </t>
    <phoneticPr fontId="1" type="noConversion"/>
  </si>
  <si>
    <t xml:space="preserve">張志義  </t>
    <phoneticPr fontId="1" type="noConversion"/>
  </si>
  <si>
    <t>10682-10683</t>
    <phoneticPr fontId="1" type="noConversion"/>
  </si>
  <si>
    <t xml:space="preserve">張沁  </t>
    <phoneticPr fontId="1" type="noConversion"/>
  </si>
  <si>
    <t>1599</t>
    <phoneticPr fontId="1" type="noConversion"/>
  </si>
  <si>
    <t xml:space="preserve">張男  </t>
    <phoneticPr fontId="1" type="noConversion"/>
  </si>
  <si>
    <t xml:space="preserve">張育甄  </t>
    <phoneticPr fontId="1" type="noConversion"/>
  </si>
  <si>
    <t>4902</t>
    <phoneticPr fontId="1" type="noConversion"/>
  </si>
  <si>
    <t xml:space="preserve">張佩斯  </t>
    <phoneticPr fontId="1" type="noConversion"/>
  </si>
  <si>
    <t xml:space="preserve">張忠德  </t>
    <phoneticPr fontId="1" type="noConversion"/>
  </si>
  <si>
    <t>7029</t>
    <phoneticPr fontId="1" type="noConversion"/>
  </si>
  <si>
    <t xml:space="preserve">張明新  </t>
    <phoneticPr fontId="1" type="noConversion"/>
  </si>
  <si>
    <t>10980</t>
    <phoneticPr fontId="1" type="noConversion"/>
  </si>
  <si>
    <t xml:space="preserve">張林景  </t>
    <phoneticPr fontId="1" type="noConversion"/>
  </si>
  <si>
    <t>8280</t>
    <phoneticPr fontId="1" type="noConversion"/>
  </si>
  <si>
    <t xml:space="preserve">張東鑫  </t>
    <phoneticPr fontId="1" type="noConversion"/>
  </si>
  <si>
    <t>6920</t>
    <phoneticPr fontId="1" type="noConversion"/>
  </si>
  <si>
    <t xml:space="preserve">張欣  </t>
    <phoneticPr fontId="1" type="noConversion"/>
  </si>
  <si>
    <t>2698</t>
    <phoneticPr fontId="1" type="noConversion"/>
  </si>
  <si>
    <t xml:space="preserve">張虎  </t>
    <phoneticPr fontId="1" type="noConversion"/>
  </si>
  <si>
    <t>7188</t>
    <phoneticPr fontId="1" type="noConversion"/>
  </si>
  <si>
    <t xml:space="preserve">張信剛  </t>
    <phoneticPr fontId="1" type="noConversion"/>
  </si>
  <si>
    <t>4538</t>
    <phoneticPr fontId="1" type="noConversion"/>
  </si>
  <si>
    <t xml:space="preserve">張南平  </t>
    <phoneticPr fontId="1" type="noConversion"/>
  </si>
  <si>
    <t>4898</t>
    <phoneticPr fontId="1" type="noConversion"/>
  </si>
  <si>
    <t xml:space="preserve">張建國  </t>
    <phoneticPr fontId="1" type="noConversion"/>
  </si>
  <si>
    <t>1871</t>
    <phoneticPr fontId="1" type="noConversion"/>
  </si>
  <si>
    <t xml:space="preserve">張建雄  </t>
    <phoneticPr fontId="1" type="noConversion"/>
  </si>
  <si>
    <t>5775</t>
    <phoneticPr fontId="1" type="noConversion"/>
  </si>
  <si>
    <t xml:space="preserve">張彥希  </t>
    <phoneticPr fontId="1" type="noConversion"/>
  </si>
  <si>
    <t>7595</t>
    <phoneticPr fontId="1" type="noConversion"/>
  </si>
  <si>
    <t xml:space="preserve">張思思  </t>
    <phoneticPr fontId="1" type="noConversion"/>
  </si>
  <si>
    <t>1954</t>
    <phoneticPr fontId="1" type="noConversion"/>
  </si>
  <si>
    <t xml:space="preserve">張春良  </t>
    <phoneticPr fontId="1" type="noConversion"/>
  </si>
  <si>
    <t>9526</t>
    <phoneticPr fontId="1" type="noConversion"/>
  </si>
  <si>
    <t xml:space="preserve">張星  </t>
    <phoneticPr fontId="1" type="noConversion"/>
  </si>
  <si>
    <t>10131</t>
    <phoneticPr fontId="1" type="noConversion"/>
  </si>
  <si>
    <t xml:space="preserve">張紅豔  </t>
    <phoneticPr fontId="1" type="noConversion"/>
  </si>
  <si>
    <t xml:space="preserve">張美君  </t>
    <phoneticPr fontId="1" type="noConversion"/>
  </si>
  <si>
    <t>7092</t>
    <phoneticPr fontId="1" type="noConversion"/>
  </si>
  <si>
    <t xml:space="preserve">張軍  </t>
    <phoneticPr fontId="1" type="noConversion"/>
  </si>
  <si>
    <t>1429</t>
    <phoneticPr fontId="1" type="noConversion"/>
  </si>
  <si>
    <t xml:space="preserve">張述慧  </t>
    <phoneticPr fontId="1" type="noConversion"/>
  </si>
  <si>
    <t>7602</t>
    <phoneticPr fontId="1" type="noConversion"/>
  </si>
  <si>
    <t xml:space="preserve">張郁瀾  </t>
    <phoneticPr fontId="1" type="noConversion"/>
  </si>
  <si>
    <t>1457</t>
    <phoneticPr fontId="1" type="noConversion"/>
  </si>
  <si>
    <t xml:space="preserve">張倩華  </t>
    <phoneticPr fontId="1" type="noConversion"/>
  </si>
  <si>
    <t>5395</t>
    <phoneticPr fontId="1" type="noConversion"/>
  </si>
  <si>
    <t xml:space="preserve">張家朗  </t>
    <phoneticPr fontId="1" type="noConversion"/>
  </si>
  <si>
    <t xml:space="preserve">張家偉  </t>
    <phoneticPr fontId="1" type="noConversion"/>
  </si>
  <si>
    <t>10049</t>
    <phoneticPr fontId="1" type="noConversion"/>
  </si>
  <si>
    <t xml:space="preserve">張家誠  </t>
    <phoneticPr fontId="1" type="noConversion"/>
  </si>
  <si>
    <t>6963, 7007, 7398-7399, 8013, 8250-8251</t>
    <phoneticPr fontId="1" type="noConversion"/>
  </si>
  <si>
    <t xml:space="preserve">張容  </t>
    <phoneticPr fontId="1" type="noConversion"/>
  </si>
  <si>
    <t>8208</t>
    <phoneticPr fontId="1" type="noConversion"/>
  </si>
  <si>
    <t xml:space="preserve">張桂興  </t>
    <phoneticPr fontId="1" type="noConversion"/>
  </si>
  <si>
    <t>8040</t>
    <phoneticPr fontId="1" type="noConversion"/>
  </si>
  <si>
    <t xml:space="preserve">張浩  </t>
    <phoneticPr fontId="1" type="noConversion"/>
  </si>
  <si>
    <t>5589</t>
    <phoneticPr fontId="1" type="noConversion"/>
  </si>
  <si>
    <t xml:space="preserve">張高  </t>
    <phoneticPr fontId="1" type="noConversion"/>
  </si>
  <si>
    <t xml:space="preserve">張健  </t>
    <phoneticPr fontId="1" type="noConversion"/>
  </si>
  <si>
    <t>5147</t>
    <phoneticPr fontId="1" type="noConversion"/>
  </si>
  <si>
    <t xml:space="preserve">張偉雄  </t>
    <phoneticPr fontId="1" type="noConversion"/>
  </si>
  <si>
    <t xml:space="preserve">張國風  </t>
    <phoneticPr fontId="1" type="noConversion"/>
  </si>
  <si>
    <t>1383</t>
    <phoneticPr fontId="1" type="noConversion"/>
  </si>
  <si>
    <t xml:space="preserve">張國剛  </t>
    <phoneticPr fontId="1" type="noConversion"/>
  </si>
  <si>
    <t>1571</t>
    <phoneticPr fontId="1" type="noConversion"/>
  </si>
  <si>
    <t xml:space="preserve">張國燾  </t>
    <phoneticPr fontId="1" type="noConversion"/>
  </si>
  <si>
    <t>10419-10433</t>
    <phoneticPr fontId="1" type="noConversion"/>
  </si>
  <si>
    <t xml:space="preserve">張婉雯  </t>
    <phoneticPr fontId="1" type="noConversion"/>
  </si>
  <si>
    <t>7678</t>
    <phoneticPr fontId="1" type="noConversion"/>
  </si>
  <si>
    <t xml:space="preserve">張彩芬  </t>
    <phoneticPr fontId="1" type="noConversion"/>
  </si>
  <si>
    <t>2383</t>
    <phoneticPr fontId="1" type="noConversion"/>
  </si>
  <si>
    <t xml:space="preserve">張得龍  </t>
    <phoneticPr fontId="1" type="noConversion"/>
  </si>
  <si>
    <t xml:space="preserve">張敏裕  </t>
    <phoneticPr fontId="1" type="noConversion"/>
  </si>
  <si>
    <t>2699</t>
    <phoneticPr fontId="1" type="noConversion"/>
  </si>
  <si>
    <t xml:space="preserve">張敏儀  </t>
    <phoneticPr fontId="1" type="noConversion"/>
  </si>
  <si>
    <t>2300</t>
    <phoneticPr fontId="1" type="noConversion"/>
  </si>
  <si>
    <t xml:space="preserve">張啟予  </t>
    <phoneticPr fontId="1" type="noConversion"/>
  </si>
  <si>
    <t>2723</t>
    <phoneticPr fontId="1" type="noConversion"/>
  </si>
  <si>
    <t xml:space="preserve">張清湛  </t>
    <phoneticPr fontId="1" type="noConversion"/>
  </si>
  <si>
    <t>2614</t>
    <phoneticPr fontId="1" type="noConversion"/>
  </si>
  <si>
    <t xml:space="preserve">張凱凌  </t>
    <phoneticPr fontId="1" type="noConversion"/>
  </si>
  <si>
    <t>8286</t>
    <phoneticPr fontId="1" type="noConversion"/>
  </si>
  <si>
    <t xml:space="preserve">張惠  </t>
    <phoneticPr fontId="1" type="noConversion"/>
  </si>
  <si>
    <t>2453</t>
    <phoneticPr fontId="1" type="noConversion"/>
  </si>
  <si>
    <t xml:space="preserve">張惠欣  </t>
    <phoneticPr fontId="1" type="noConversion"/>
  </si>
  <si>
    <t>4761-4766</t>
    <phoneticPr fontId="1" type="noConversion"/>
  </si>
  <si>
    <t xml:space="preserve">張惠珍  </t>
    <phoneticPr fontId="1" type="noConversion"/>
  </si>
  <si>
    <t>7910</t>
    <phoneticPr fontId="1" type="noConversion"/>
  </si>
  <si>
    <t xml:space="preserve">張景華  </t>
    <phoneticPr fontId="1" type="noConversion"/>
  </si>
  <si>
    <t xml:space="preserve">張景熊  </t>
    <phoneticPr fontId="1" type="noConversion"/>
  </si>
  <si>
    <t>9717</t>
    <phoneticPr fontId="1" type="noConversion"/>
  </si>
  <si>
    <t xml:space="preserve">張朝敦  </t>
    <phoneticPr fontId="1" type="noConversion"/>
  </si>
  <si>
    <t xml:space="preserve">張進賢  </t>
    <phoneticPr fontId="1" type="noConversion"/>
  </si>
  <si>
    <t>10434</t>
    <phoneticPr fontId="1" type="noConversion"/>
  </si>
  <si>
    <t xml:space="preserve">張雲開  </t>
    <phoneticPr fontId="1" type="noConversion"/>
  </si>
  <si>
    <t>1794</t>
    <phoneticPr fontId="1" type="noConversion"/>
  </si>
  <si>
    <t xml:space="preserve">張馮銑  </t>
    <phoneticPr fontId="1" type="noConversion"/>
  </si>
  <si>
    <t>4831</t>
    <phoneticPr fontId="1" type="noConversion"/>
  </si>
  <si>
    <t xml:space="preserve">張楨  </t>
    <phoneticPr fontId="1" type="noConversion"/>
  </si>
  <si>
    <t>10126</t>
    <phoneticPr fontId="1" type="noConversion"/>
  </si>
  <si>
    <t xml:space="preserve">張業華  </t>
    <phoneticPr fontId="1" type="noConversion"/>
  </si>
  <si>
    <t>1909</t>
    <phoneticPr fontId="1" type="noConversion"/>
  </si>
  <si>
    <t xml:space="preserve">張溢明  </t>
    <phoneticPr fontId="1" type="noConversion"/>
  </si>
  <si>
    <t xml:space="preserve">張瑞峰  </t>
    <phoneticPr fontId="1" type="noConversion"/>
  </si>
  <si>
    <t xml:space="preserve">張瑞彬  </t>
    <phoneticPr fontId="1" type="noConversion"/>
  </si>
  <si>
    <t>10022</t>
    <phoneticPr fontId="1" type="noConversion"/>
  </si>
  <si>
    <t xml:space="preserve">張經緯  </t>
    <phoneticPr fontId="1" type="noConversion"/>
  </si>
  <si>
    <t>5279</t>
    <phoneticPr fontId="1" type="noConversion"/>
  </si>
  <si>
    <t xml:space="preserve">張群顯  </t>
    <phoneticPr fontId="1" type="noConversion"/>
  </si>
  <si>
    <t xml:space="preserve">張鈺翰  </t>
    <phoneticPr fontId="1" type="noConversion"/>
  </si>
  <si>
    <t>7285</t>
    <phoneticPr fontId="1" type="noConversion"/>
  </si>
  <si>
    <t xml:space="preserve">張榮東  </t>
    <phoneticPr fontId="1" type="noConversion"/>
  </si>
  <si>
    <t>1645</t>
    <phoneticPr fontId="1" type="noConversion"/>
  </si>
  <si>
    <t xml:space="preserve">張榮芳  </t>
    <phoneticPr fontId="1" type="noConversion"/>
  </si>
  <si>
    <t xml:space="preserve">張漢明  </t>
    <phoneticPr fontId="1" type="noConversion"/>
  </si>
  <si>
    <t xml:space="preserve">張漢華  </t>
    <phoneticPr fontId="1" type="noConversion"/>
  </si>
  <si>
    <t>7788, 10532</t>
    <phoneticPr fontId="1" type="noConversion"/>
  </si>
  <si>
    <t xml:space="preserve">張熙和  </t>
    <phoneticPr fontId="1" type="noConversion"/>
  </si>
  <si>
    <t>6941</t>
    <phoneticPr fontId="1" type="noConversion"/>
  </si>
  <si>
    <t xml:space="preserve">張碧嘉  </t>
    <phoneticPr fontId="1" type="noConversion"/>
  </si>
  <si>
    <t>1946-1951, 1977, 1979, 2412, 2720, 4503, 4663, 5772, 7415, 7994, 9820, 9947, 10299</t>
    <phoneticPr fontId="1" type="noConversion"/>
  </si>
  <si>
    <t xml:space="preserve">張綺娜  </t>
    <phoneticPr fontId="1" type="noConversion"/>
  </si>
  <si>
    <t>10743</t>
    <phoneticPr fontId="1" type="noConversion"/>
  </si>
  <si>
    <t xml:space="preserve">張鳳儀  </t>
    <phoneticPr fontId="1" type="noConversion"/>
  </si>
  <si>
    <t>5742</t>
    <phoneticPr fontId="1" type="noConversion"/>
  </si>
  <si>
    <t xml:space="preserve">張劍  </t>
    <phoneticPr fontId="1" type="noConversion"/>
  </si>
  <si>
    <t>1705</t>
    <phoneticPr fontId="1" type="noConversion"/>
  </si>
  <si>
    <t xml:space="preserve">張廣豐  </t>
    <phoneticPr fontId="1" type="noConversion"/>
  </si>
  <si>
    <t>2369</t>
    <phoneticPr fontId="1" type="noConversion"/>
  </si>
  <si>
    <t xml:space="preserve">張慶冰  </t>
    <phoneticPr fontId="1" type="noConversion"/>
  </si>
  <si>
    <t>7247</t>
    <phoneticPr fontId="1" type="noConversion"/>
  </si>
  <si>
    <t xml:space="preserve">張慶軍  </t>
    <phoneticPr fontId="1" type="noConversion"/>
  </si>
  <si>
    <t xml:space="preserve">張慧明  </t>
    <phoneticPr fontId="1" type="noConversion"/>
  </si>
  <si>
    <t>10444</t>
    <phoneticPr fontId="1" type="noConversion"/>
  </si>
  <si>
    <t xml:space="preserve">張毅鏗  </t>
    <phoneticPr fontId="1" type="noConversion"/>
  </si>
  <si>
    <t>5481</t>
    <phoneticPr fontId="1" type="noConversion"/>
  </si>
  <si>
    <t xml:space="preserve">張磊  </t>
    <phoneticPr fontId="1" type="noConversion"/>
  </si>
  <si>
    <t>5536</t>
    <phoneticPr fontId="1" type="noConversion"/>
  </si>
  <si>
    <t xml:space="preserve">張蔭麟  </t>
    <phoneticPr fontId="1" type="noConversion"/>
  </si>
  <si>
    <t>4709, 5137</t>
    <phoneticPr fontId="1" type="noConversion"/>
  </si>
  <si>
    <t xml:space="preserve">張衛東  </t>
    <phoneticPr fontId="1" type="noConversion"/>
  </si>
  <si>
    <t>1649</t>
    <phoneticPr fontId="1" type="noConversion"/>
  </si>
  <si>
    <t xml:space="preserve">張衛國  </t>
    <phoneticPr fontId="1" type="noConversion"/>
  </si>
  <si>
    <t xml:space="preserve">張學明  </t>
    <phoneticPr fontId="1" type="noConversion"/>
  </si>
  <si>
    <t>4338, 9856, 10119</t>
    <phoneticPr fontId="1" type="noConversion"/>
  </si>
  <si>
    <t xml:space="preserve">張學霖  </t>
    <phoneticPr fontId="1" type="noConversion"/>
  </si>
  <si>
    <t>10897</t>
    <phoneticPr fontId="1" type="noConversion"/>
  </si>
  <si>
    <t xml:space="preserve">張曉玲  </t>
    <phoneticPr fontId="1" type="noConversion"/>
  </si>
  <si>
    <t>4327</t>
    <phoneticPr fontId="1" type="noConversion"/>
  </si>
  <si>
    <t xml:space="preserve">張燕生  </t>
    <phoneticPr fontId="1" type="noConversion"/>
  </si>
  <si>
    <t>2097</t>
    <phoneticPr fontId="1" type="noConversion"/>
  </si>
  <si>
    <t xml:space="preserve">張燕珠  </t>
    <phoneticPr fontId="1" type="noConversion"/>
  </si>
  <si>
    <t>4832</t>
    <phoneticPr fontId="1" type="noConversion"/>
  </si>
  <si>
    <t xml:space="preserve">張穎  </t>
    <phoneticPr fontId="1" type="noConversion"/>
  </si>
  <si>
    <t>7260</t>
    <phoneticPr fontId="1" type="noConversion"/>
  </si>
  <si>
    <t xml:space="preserve">張錫鵬  </t>
    <phoneticPr fontId="1" type="noConversion"/>
  </si>
  <si>
    <t>2296</t>
    <phoneticPr fontId="1" type="noConversion"/>
  </si>
  <si>
    <t xml:space="preserve">張濤  </t>
    <phoneticPr fontId="1" type="noConversion"/>
  </si>
  <si>
    <t>5206, 10336-10337</t>
    <phoneticPr fontId="1" type="noConversion"/>
  </si>
  <si>
    <t xml:space="preserve">張濮  </t>
    <phoneticPr fontId="1" type="noConversion"/>
  </si>
  <si>
    <t>7853</t>
    <phoneticPr fontId="1" type="noConversion"/>
  </si>
  <si>
    <t xml:space="preserve">張禮卿  </t>
    <phoneticPr fontId="1" type="noConversion"/>
  </si>
  <si>
    <t xml:space="preserve">張顏  </t>
    <phoneticPr fontId="1" type="noConversion"/>
  </si>
  <si>
    <t xml:space="preserve">張韻珊  </t>
    <phoneticPr fontId="1" type="noConversion"/>
  </si>
  <si>
    <t>2626</t>
    <phoneticPr fontId="1" type="noConversion"/>
  </si>
  <si>
    <t xml:space="preserve">張麗莎  </t>
    <phoneticPr fontId="1" type="noConversion"/>
  </si>
  <si>
    <t xml:space="preserve">張寶珠  </t>
    <phoneticPr fontId="1" type="noConversion"/>
  </si>
  <si>
    <t>5182</t>
    <phoneticPr fontId="1" type="noConversion"/>
  </si>
  <si>
    <t xml:space="preserve">張静静  </t>
    <phoneticPr fontId="1" type="noConversion"/>
  </si>
  <si>
    <t>2184</t>
    <phoneticPr fontId="1" type="noConversion"/>
  </si>
  <si>
    <t xml:space="preserve">張艷  </t>
    <phoneticPr fontId="1" type="noConversion"/>
  </si>
  <si>
    <t>5415</t>
    <phoneticPr fontId="1" type="noConversion"/>
  </si>
  <si>
    <t xml:space="preserve">彩星玩具有限公司  </t>
    <phoneticPr fontId="1" type="noConversion"/>
  </si>
  <si>
    <t>2104, 5191, 10436</t>
    <phoneticPr fontId="1" type="noConversion"/>
  </si>
  <si>
    <t xml:space="preserve">彩星集團有限公司  </t>
    <phoneticPr fontId="1" type="noConversion"/>
  </si>
  <si>
    <t>5192</t>
    <phoneticPr fontId="1" type="noConversion"/>
  </si>
  <si>
    <t xml:space="preserve">悠然公  </t>
    <phoneticPr fontId="1" type="noConversion"/>
  </si>
  <si>
    <t>4917</t>
    <phoneticPr fontId="1" type="noConversion"/>
  </si>
  <si>
    <t xml:space="preserve">情朗  </t>
    <phoneticPr fontId="1" type="noConversion"/>
  </si>
  <si>
    <t>4740</t>
    <phoneticPr fontId="1" type="noConversion"/>
  </si>
  <si>
    <t xml:space="preserve">惟得  </t>
    <phoneticPr fontId="1" type="noConversion"/>
  </si>
  <si>
    <t>7153</t>
    <phoneticPr fontId="1" type="noConversion"/>
  </si>
  <si>
    <t xml:space="preserve">惟善  </t>
    <phoneticPr fontId="1" type="noConversion"/>
  </si>
  <si>
    <t>7766, 10508</t>
    <phoneticPr fontId="1" type="noConversion"/>
  </si>
  <si>
    <t xml:space="preserve">探員X  </t>
    <phoneticPr fontId="1" type="noConversion"/>
  </si>
  <si>
    <t>8031</t>
    <phoneticPr fontId="1" type="noConversion"/>
  </si>
  <si>
    <t xml:space="preserve">教育出版社編輯委員會  </t>
    <phoneticPr fontId="1" type="noConversion"/>
  </si>
  <si>
    <t>5564-5583</t>
    <phoneticPr fontId="1" type="noConversion"/>
  </si>
  <si>
    <t xml:space="preserve">教育局數學教育組  </t>
    <phoneticPr fontId="1" type="noConversion"/>
  </si>
  <si>
    <t>9633-9634</t>
    <phoneticPr fontId="1" type="noConversion"/>
  </si>
  <si>
    <t xml:space="preserve">教育局課程發展處個人、社會及人文教育組  </t>
    <phoneticPr fontId="1" type="noConversion"/>
  </si>
  <si>
    <t>9918, 10665</t>
    <phoneticPr fontId="1" type="noConversion"/>
  </si>
  <si>
    <t xml:space="preserve">教育局課程發展處數學教育組  </t>
    <phoneticPr fontId="1" type="noConversion"/>
  </si>
  <si>
    <t>2121, 5645</t>
    <phoneticPr fontId="1" type="noConversion"/>
  </si>
  <si>
    <t xml:space="preserve">敖子亮  </t>
    <phoneticPr fontId="1" type="noConversion"/>
  </si>
  <si>
    <t xml:space="preserve">敖本立  </t>
    <phoneticPr fontId="1" type="noConversion"/>
  </si>
  <si>
    <t>10057-10059</t>
    <phoneticPr fontId="1" type="noConversion"/>
  </si>
  <si>
    <t xml:space="preserve">曹小影  </t>
    <phoneticPr fontId="1" type="noConversion"/>
  </si>
  <si>
    <t>5628</t>
    <phoneticPr fontId="1" type="noConversion"/>
  </si>
  <si>
    <t xml:space="preserve">曹仁麟  </t>
    <phoneticPr fontId="1" type="noConversion"/>
  </si>
  <si>
    <t>1941</t>
    <phoneticPr fontId="1" type="noConversion"/>
  </si>
  <si>
    <t xml:space="preserve">曹天  </t>
    <phoneticPr fontId="1" type="noConversion"/>
  </si>
  <si>
    <t>9573</t>
    <phoneticPr fontId="1" type="noConversion"/>
  </si>
  <si>
    <t xml:space="preserve">曹文芳  </t>
    <phoneticPr fontId="1" type="noConversion"/>
  </si>
  <si>
    <t>10087</t>
    <phoneticPr fontId="1" type="noConversion"/>
  </si>
  <si>
    <t xml:space="preserve">曹可佳  </t>
    <phoneticPr fontId="1" type="noConversion"/>
  </si>
  <si>
    <t>7172</t>
    <phoneticPr fontId="1" type="noConversion"/>
  </si>
  <si>
    <t xml:space="preserve">曹志豪  </t>
    <phoneticPr fontId="1" type="noConversion"/>
  </si>
  <si>
    <t>10901</t>
    <phoneticPr fontId="1" type="noConversion"/>
  </si>
  <si>
    <t xml:space="preserve">曹秋實  </t>
    <phoneticPr fontId="1" type="noConversion"/>
  </si>
  <si>
    <t>7681</t>
    <phoneticPr fontId="1" type="noConversion"/>
  </si>
  <si>
    <t xml:space="preserve">曹雪芹  </t>
    <phoneticPr fontId="1" type="noConversion"/>
  </si>
  <si>
    <t>2383, 4960, 7544, 10240</t>
    <phoneticPr fontId="1" type="noConversion"/>
  </si>
  <si>
    <t xml:space="preserve">曹雪敏  </t>
    <phoneticPr fontId="1" type="noConversion"/>
  </si>
  <si>
    <t>4592</t>
    <phoneticPr fontId="1" type="noConversion"/>
  </si>
  <si>
    <t xml:space="preserve">曹順祥  </t>
    <phoneticPr fontId="1" type="noConversion"/>
  </si>
  <si>
    <t>9897, 10348-10350</t>
    <phoneticPr fontId="1" type="noConversion"/>
  </si>
  <si>
    <t xml:space="preserve">曹敬  </t>
    <phoneticPr fontId="1" type="noConversion"/>
  </si>
  <si>
    <t>5514</t>
    <phoneticPr fontId="1" type="noConversion"/>
  </si>
  <si>
    <t xml:space="preserve">曹綺雯  </t>
    <phoneticPr fontId="1" type="noConversion"/>
  </si>
  <si>
    <t>7476</t>
    <phoneticPr fontId="1" type="noConversion"/>
  </si>
  <si>
    <t xml:space="preserve">曹鴻輝  </t>
    <phoneticPr fontId="1" type="noConversion"/>
  </si>
  <si>
    <t>9878, 10766</t>
    <phoneticPr fontId="1" type="noConversion"/>
  </si>
  <si>
    <t xml:space="preserve">望日  </t>
    <phoneticPr fontId="1" type="noConversion"/>
  </si>
  <si>
    <t>7010</t>
    <phoneticPr fontId="1" type="noConversion"/>
  </si>
  <si>
    <t xml:space="preserve">梁小栗  </t>
    <phoneticPr fontId="1" type="noConversion"/>
  </si>
  <si>
    <t>4997</t>
    <phoneticPr fontId="1" type="noConversion"/>
  </si>
  <si>
    <t xml:space="preserve">梁之永  </t>
    <phoneticPr fontId="1" type="noConversion"/>
  </si>
  <si>
    <t>7083</t>
    <phoneticPr fontId="1" type="noConversion"/>
  </si>
  <si>
    <t xml:space="preserve">梁文慧  </t>
    <phoneticPr fontId="1" type="noConversion"/>
  </si>
  <si>
    <t xml:space="preserve">梁可琪  </t>
    <phoneticPr fontId="1" type="noConversion"/>
  </si>
  <si>
    <t>8239</t>
    <phoneticPr fontId="1" type="noConversion"/>
  </si>
  <si>
    <t xml:space="preserve">梁玉霞  </t>
    <phoneticPr fontId="1" type="noConversion"/>
  </si>
  <si>
    <t>9578</t>
    <phoneticPr fontId="1" type="noConversion"/>
  </si>
  <si>
    <t xml:space="preserve">梁玉麒  </t>
    <phoneticPr fontId="1" type="noConversion"/>
  </si>
  <si>
    <t>7006</t>
    <phoneticPr fontId="1" type="noConversion"/>
  </si>
  <si>
    <t xml:space="preserve">梁光耀  </t>
    <phoneticPr fontId="1" type="noConversion"/>
  </si>
  <si>
    <t>4615</t>
    <phoneticPr fontId="1" type="noConversion"/>
  </si>
  <si>
    <t xml:space="preserve">梁均國  </t>
    <phoneticPr fontId="1" type="noConversion"/>
  </si>
  <si>
    <t>9524</t>
    <phoneticPr fontId="1" type="noConversion"/>
  </si>
  <si>
    <t xml:space="preserve">梁志威  </t>
    <phoneticPr fontId="1" type="noConversion"/>
  </si>
  <si>
    <t>1943</t>
    <phoneticPr fontId="1" type="noConversion"/>
  </si>
  <si>
    <t xml:space="preserve">梁秀芬  </t>
    <phoneticPr fontId="1" type="noConversion"/>
  </si>
  <si>
    <t>7542</t>
    <phoneticPr fontId="1" type="noConversion"/>
  </si>
  <si>
    <t xml:space="preserve">梁良  </t>
    <phoneticPr fontId="1" type="noConversion"/>
  </si>
  <si>
    <t>1807</t>
    <phoneticPr fontId="1" type="noConversion"/>
  </si>
  <si>
    <t xml:space="preserve">梁言  </t>
    <phoneticPr fontId="1" type="noConversion"/>
  </si>
  <si>
    <t>2274</t>
    <phoneticPr fontId="1" type="noConversion"/>
  </si>
  <si>
    <t xml:space="preserve">梁泓健  </t>
    <phoneticPr fontId="1" type="noConversion"/>
  </si>
  <si>
    <t>5114</t>
    <phoneticPr fontId="1" type="noConversion"/>
  </si>
  <si>
    <t xml:space="preserve">梁思成  </t>
    <phoneticPr fontId="1" type="noConversion"/>
  </si>
  <si>
    <t xml:space="preserve">梁科慶  </t>
    <phoneticPr fontId="1" type="noConversion"/>
  </si>
  <si>
    <t>2741, 8056</t>
    <phoneticPr fontId="1" type="noConversion"/>
  </si>
  <si>
    <t xml:space="preserve">梁美玉  </t>
    <phoneticPr fontId="1" type="noConversion"/>
  </si>
  <si>
    <t xml:space="preserve">梁美嫻  </t>
    <phoneticPr fontId="1" type="noConversion"/>
  </si>
  <si>
    <t>10659</t>
    <phoneticPr fontId="1" type="noConversion"/>
  </si>
  <si>
    <t xml:space="preserve">梁倩云  </t>
    <phoneticPr fontId="1" type="noConversion"/>
  </si>
  <si>
    <t xml:space="preserve">梁家輝  </t>
    <phoneticPr fontId="1" type="noConversion"/>
  </si>
  <si>
    <t xml:space="preserve">梁家麟  </t>
    <phoneticPr fontId="1" type="noConversion"/>
  </si>
  <si>
    <t>1926</t>
    <phoneticPr fontId="1" type="noConversion"/>
  </si>
  <si>
    <t xml:space="preserve">梁恩嘉  </t>
    <phoneticPr fontId="1" type="noConversion"/>
  </si>
  <si>
    <t>1450, 2459</t>
    <phoneticPr fontId="1" type="noConversion"/>
  </si>
  <si>
    <t xml:space="preserve">梁振權  </t>
    <phoneticPr fontId="1" type="noConversion"/>
  </si>
  <si>
    <t>2640</t>
    <phoneticPr fontId="1" type="noConversion"/>
  </si>
  <si>
    <t xml:space="preserve">梁浩瑋  </t>
    <phoneticPr fontId="1" type="noConversion"/>
  </si>
  <si>
    <t>10007</t>
    <phoneticPr fontId="1" type="noConversion"/>
  </si>
  <si>
    <t xml:space="preserve">梁耿  </t>
    <phoneticPr fontId="1" type="noConversion"/>
  </si>
  <si>
    <t>7017</t>
    <phoneticPr fontId="1" type="noConversion"/>
  </si>
  <si>
    <t xml:space="preserve">梁偉康  </t>
    <phoneticPr fontId="1" type="noConversion"/>
  </si>
  <si>
    <t>10103</t>
    <phoneticPr fontId="1" type="noConversion"/>
  </si>
  <si>
    <t xml:space="preserve">梁國全  </t>
    <phoneticPr fontId="1" type="noConversion"/>
  </si>
  <si>
    <t>10309</t>
    <phoneticPr fontId="1" type="noConversion"/>
  </si>
  <si>
    <t xml:space="preserve">梁國傑  </t>
    <phoneticPr fontId="1" type="noConversion"/>
  </si>
  <si>
    <t xml:space="preserve">梁基永  </t>
    <phoneticPr fontId="1" type="noConversion"/>
  </si>
  <si>
    <t>2418</t>
    <phoneticPr fontId="1" type="noConversion"/>
  </si>
  <si>
    <t xml:space="preserve">梁婉薇  </t>
    <phoneticPr fontId="1" type="noConversion"/>
  </si>
  <si>
    <t>4394</t>
    <phoneticPr fontId="1" type="noConversion"/>
  </si>
  <si>
    <t xml:space="preserve">梁啟明  </t>
    <phoneticPr fontId="1" type="noConversion"/>
  </si>
  <si>
    <t>4854, 5114</t>
    <phoneticPr fontId="1" type="noConversion"/>
  </si>
  <si>
    <t xml:space="preserve">梁啟賢  </t>
    <phoneticPr fontId="1" type="noConversion"/>
  </si>
  <si>
    <t xml:space="preserve">梁望峯  </t>
    <phoneticPr fontId="1" type="noConversion"/>
  </si>
  <si>
    <t>2690, 5740, 7202, 10619</t>
    <phoneticPr fontId="1" type="noConversion"/>
  </si>
  <si>
    <t xml:space="preserve">梁梁麗芬  </t>
    <phoneticPr fontId="1" type="noConversion"/>
  </si>
  <si>
    <t>7161</t>
    <phoneticPr fontId="1" type="noConversion"/>
  </si>
  <si>
    <t xml:space="preserve">梁淑卿  </t>
    <phoneticPr fontId="1" type="noConversion"/>
  </si>
  <si>
    <t>9668</t>
    <phoneticPr fontId="1" type="noConversion"/>
  </si>
  <si>
    <t xml:space="preserve">梁添  </t>
    <phoneticPr fontId="1" type="noConversion"/>
  </si>
  <si>
    <t>4607</t>
    <phoneticPr fontId="1" type="noConversion"/>
  </si>
  <si>
    <t xml:space="preserve">梁就茂  </t>
    <phoneticPr fontId="1" type="noConversion"/>
  </si>
  <si>
    <t>5471</t>
    <phoneticPr fontId="1" type="noConversion"/>
  </si>
  <si>
    <t xml:space="preserve">梁晴Yupaporn Saemou  </t>
    <phoneticPr fontId="1" type="noConversion"/>
  </si>
  <si>
    <t>1827</t>
    <phoneticPr fontId="1" type="noConversion"/>
  </si>
  <si>
    <t xml:space="preserve">梁善威  </t>
    <phoneticPr fontId="1" type="noConversion"/>
  </si>
  <si>
    <t>9810</t>
    <phoneticPr fontId="1" type="noConversion"/>
  </si>
  <si>
    <t xml:space="preserve">梁雅怡  </t>
    <phoneticPr fontId="1" type="noConversion"/>
  </si>
  <si>
    <t>1808, 5418, 7303</t>
    <phoneticPr fontId="1" type="noConversion"/>
  </si>
  <si>
    <t xml:space="preserve">梁瑞明  </t>
    <phoneticPr fontId="1" type="noConversion"/>
  </si>
  <si>
    <t>4731</t>
    <phoneticPr fontId="1" type="noConversion"/>
  </si>
  <si>
    <t xml:space="preserve">梁珏琛  </t>
    <phoneticPr fontId="1" type="noConversion"/>
  </si>
  <si>
    <t xml:space="preserve">梁萬福  </t>
    <phoneticPr fontId="1" type="noConversion"/>
  </si>
  <si>
    <t>7220</t>
    <phoneticPr fontId="1" type="noConversion"/>
  </si>
  <si>
    <t xml:space="preserve">梁榮亨  </t>
    <phoneticPr fontId="1" type="noConversion"/>
  </si>
  <si>
    <t>8148</t>
    <phoneticPr fontId="1" type="noConversion"/>
  </si>
  <si>
    <t xml:space="preserve">梁熙曼  </t>
    <phoneticPr fontId="1" type="noConversion"/>
  </si>
  <si>
    <t>9553-9560, 9650-9657</t>
    <phoneticPr fontId="1" type="noConversion"/>
  </si>
  <si>
    <t xml:space="preserve">梁維恩  </t>
    <phoneticPr fontId="1" type="noConversion"/>
  </si>
  <si>
    <t>10713</t>
    <phoneticPr fontId="1" type="noConversion"/>
  </si>
  <si>
    <t xml:space="preserve">梁翠萍  </t>
    <phoneticPr fontId="1" type="noConversion"/>
  </si>
  <si>
    <t>2748</t>
    <phoneticPr fontId="1" type="noConversion"/>
  </si>
  <si>
    <t xml:space="preserve">梁鳳怡  </t>
    <phoneticPr fontId="1" type="noConversion"/>
  </si>
  <si>
    <t xml:space="preserve">梁寬德  </t>
    <phoneticPr fontId="1" type="noConversion"/>
  </si>
  <si>
    <t xml:space="preserve">梁慧敏  </t>
    <phoneticPr fontId="1" type="noConversion"/>
  </si>
  <si>
    <t>1503</t>
    <phoneticPr fontId="1" type="noConversion"/>
  </si>
  <si>
    <t xml:space="preserve">梁毅  </t>
    <phoneticPr fontId="1" type="noConversion"/>
  </si>
  <si>
    <t>5426, 5511</t>
    <phoneticPr fontId="1" type="noConversion"/>
  </si>
  <si>
    <t xml:space="preserve">梁璇筠  </t>
    <phoneticPr fontId="1" type="noConversion"/>
  </si>
  <si>
    <t>1955</t>
    <phoneticPr fontId="1" type="noConversion"/>
  </si>
  <si>
    <t xml:space="preserve">梁操雅  </t>
    <phoneticPr fontId="1" type="noConversion"/>
  </si>
  <si>
    <t xml:space="preserve">梁曉  </t>
    <phoneticPr fontId="1" type="noConversion"/>
  </si>
  <si>
    <t>11047</t>
    <phoneticPr fontId="1" type="noConversion"/>
  </si>
  <si>
    <t xml:space="preserve">梁靜雲  </t>
    <phoneticPr fontId="1" type="noConversion"/>
  </si>
  <si>
    <t>5115, 5646</t>
    <phoneticPr fontId="1" type="noConversion"/>
  </si>
  <si>
    <t xml:space="preserve">梁曙東  </t>
    <phoneticPr fontId="1" type="noConversion"/>
  </si>
  <si>
    <t>7080, 8072</t>
    <phoneticPr fontId="1" type="noConversion"/>
  </si>
  <si>
    <t xml:space="preserve">梁寶貞  </t>
    <phoneticPr fontId="1" type="noConversion"/>
  </si>
  <si>
    <t>4577, 9768</t>
    <phoneticPr fontId="1" type="noConversion"/>
  </si>
  <si>
    <t xml:space="preserve">梁寶華  </t>
    <phoneticPr fontId="1" type="noConversion"/>
  </si>
  <si>
    <t>1998</t>
    <phoneticPr fontId="1" type="noConversion"/>
  </si>
  <si>
    <t xml:space="preserve">梅全喜  </t>
    <phoneticPr fontId="1" type="noConversion"/>
  </si>
  <si>
    <t>4483</t>
    <phoneticPr fontId="1" type="noConversion"/>
  </si>
  <si>
    <t xml:space="preserve">梅余秀嶽  </t>
    <phoneticPr fontId="1" type="noConversion"/>
  </si>
  <si>
    <t>7635</t>
    <phoneticPr fontId="1" type="noConversion"/>
  </si>
  <si>
    <t xml:space="preserve">梅洛琳  </t>
    <phoneticPr fontId="1" type="noConversion"/>
  </si>
  <si>
    <t>5280</t>
    <phoneticPr fontId="1" type="noConversion"/>
  </si>
  <si>
    <t xml:space="preserve">涯邊九思  </t>
    <phoneticPr fontId="1" type="noConversion"/>
  </si>
  <si>
    <t>10888</t>
    <phoneticPr fontId="1" type="noConversion"/>
  </si>
  <si>
    <t xml:space="preserve">深圳市清風書畫研究院  </t>
    <phoneticPr fontId="1" type="noConversion"/>
  </si>
  <si>
    <t>10015</t>
    <phoneticPr fontId="1" type="noConversion"/>
  </si>
  <si>
    <t xml:space="preserve">深圳市羅湖區美術家協會  </t>
    <phoneticPr fontId="1" type="noConversion"/>
  </si>
  <si>
    <t>1832</t>
    <phoneticPr fontId="1" type="noConversion"/>
  </si>
  <si>
    <t xml:space="preserve">深圳投控灣區發展有限公司  </t>
    <phoneticPr fontId="1" type="noConversion"/>
  </si>
  <si>
    <t>5221, 7770</t>
    <phoneticPr fontId="1" type="noConversion"/>
  </si>
  <si>
    <t xml:space="preserve">深雪  </t>
    <phoneticPr fontId="1" type="noConversion"/>
  </si>
  <si>
    <t>7414</t>
    <phoneticPr fontId="1" type="noConversion"/>
  </si>
  <si>
    <t xml:space="preserve">淨因  </t>
    <phoneticPr fontId="1" type="noConversion"/>
  </si>
  <si>
    <t>1758, 7075</t>
    <phoneticPr fontId="1" type="noConversion"/>
  </si>
  <si>
    <t xml:space="preserve">淮安市周老師快樂教育科技有限公司  </t>
    <phoneticPr fontId="1" type="noConversion"/>
  </si>
  <si>
    <t>7404-7405</t>
    <phoneticPr fontId="1" type="noConversion"/>
  </si>
  <si>
    <t xml:space="preserve">淮遠  </t>
    <phoneticPr fontId="1" type="noConversion"/>
  </si>
  <si>
    <t xml:space="preserve">理純  </t>
    <phoneticPr fontId="1" type="noConversion"/>
  </si>
  <si>
    <t>7150</t>
    <phoneticPr fontId="1" type="noConversion"/>
  </si>
  <si>
    <t xml:space="preserve">理想很遠  </t>
    <phoneticPr fontId="1" type="noConversion"/>
  </si>
  <si>
    <t>2411, 10061, 10520</t>
    <phoneticPr fontId="1" type="noConversion"/>
  </si>
  <si>
    <t xml:space="preserve">畢宛嬰  </t>
    <phoneticPr fontId="1" type="noConversion"/>
  </si>
  <si>
    <t xml:space="preserve">盛杰  </t>
    <phoneticPr fontId="1" type="noConversion"/>
  </si>
  <si>
    <t>7845-7846</t>
    <phoneticPr fontId="1" type="noConversion"/>
  </si>
  <si>
    <t xml:space="preserve">眾安在綫財產保險股份有限公司  </t>
    <phoneticPr fontId="1" type="noConversion"/>
  </si>
  <si>
    <t>7709</t>
    <phoneticPr fontId="1" type="noConversion"/>
  </si>
  <si>
    <t xml:space="preserve">眾志  </t>
    <phoneticPr fontId="1" type="noConversion"/>
  </si>
  <si>
    <t>7226</t>
    <phoneticPr fontId="1" type="noConversion"/>
  </si>
  <si>
    <t xml:space="preserve">第十三師新星市書法家協會  </t>
    <phoneticPr fontId="1" type="noConversion"/>
  </si>
  <si>
    <t>7530</t>
    <phoneticPr fontId="1" type="noConversion"/>
  </si>
  <si>
    <t xml:space="preserve">笨豬跳跳520  </t>
    <phoneticPr fontId="1" type="noConversion"/>
  </si>
  <si>
    <t>2091</t>
    <phoneticPr fontId="1" type="noConversion"/>
  </si>
  <si>
    <t xml:space="preserve">符さん  </t>
    <phoneticPr fontId="1" type="noConversion"/>
  </si>
  <si>
    <t>7106</t>
    <phoneticPr fontId="1" type="noConversion"/>
  </si>
  <si>
    <t xml:space="preserve">紮西才讓  </t>
    <phoneticPr fontId="1" type="noConversion"/>
  </si>
  <si>
    <t>1648</t>
    <phoneticPr fontId="1" type="noConversion"/>
  </si>
  <si>
    <t xml:space="preserve">莎比亞  </t>
    <phoneticPr fontId="1" type="noConversion"/>
  </si>
  <si>
    <t>4722, 5072, 5222-5223</t>
    <phoneticPr fontId="1" type="noConversion"/>
  </si>
  <si>
    <t xml:space="preserve">莎莎國際控股有限公司  </t>
    <phoneticPr fontId="1" type="noConversion"/>
  </si>
  <si>
    <t>10524</t>
    <phoneticPr fontId="1" type="noConversion"/>
  </si>
  <si>
    <t xml:space="preserve">莫小培  </t>
    <phoneticPr fontId="1" type="noConversion"/>
  </si>
  <si>
    <t>5676</t>
    <phoneticPr fontId="1" type="noConversion"/>
  </si>
  <si>
    <t xml:space="preserve">莫小慧  </t>
    <phoneticPr fontId="1" type="noConversion"/>
  </si>
  <si>
    <t>1325</t>
    <phoneticPr fontId="1" type="noConversion"/>
  </si>
  <si>
    <t xml:space="preserve">莫文暢  </t>
    <phoneticPr fontId="1" type="noConversion"/>
  </si>
  <si>
    <t>5073</t>
    <phoneticPr fontId="1" type="noConversion"/>
  </si>
  <si>
    <t xml:space="preserve">莫世祥  </t>
    <phoneticPr fontId="1" type="noConversion"/>
  </si>
  <si>
    <t>4429</t>
    <phoneticPr fontId="1" type="noConversion"/>
  </si>
  <si>
    <t xml:space="preserve">莫玉蘭  </t>
    <phoneticPr fontId="1" type="noConversion"/>
  </si>
  <si>
    <t>10523</t>
    <phoneticPr fontId="1" type="noConversion"/>
  </si>
  <si>
    <t xml:space="preserve">莫石鴻  </t>
    <phoneticPr fontId="1" type="noConversion"/>
  </si>
  <si>
    <t>7783</t>
    <phoneticPr fontId="1" type="noConversion"/>
  </si>
  <si>
    <t xml:space="preserve">莫家倩  </t>
    <phoneticPr fontId="1" type="noConversion"/>
  </si>
  <si>
    <t>2423</t>
    <phoneticPr fontId="1" type="noConversion"/>
  </si>
  <si>
    <t xml:space="preserve">莫家強  </t>
    <phoneticPr fontId="1" type="noConversion"/>
  </si>
  <si>
    <t>7549</t>
    <phoneticPr fontId="1" type="noConversion"/>
  </si>
  <si>
    <t xml:space="preserve">莫家寶  </t>
    <phoneticPr fontId="1" type="noConversion"/>
  </si>
  <si>
    <t>5075</t>
    <phoneticPr fontId="1" type="noConversion"/>
  </si>
  <si>
    <t xml:space="preserve">莫陳詠恩  </t>
    <phoneticPr fontId="1" type="noConversion"/>
  </si>
  <si>
    <t>7523</t>
    <phoneticPr fontId="1" type="noConversion"/>
  </si>
  <si>
    <t xml:space="preserve">莫凱晴  </t>
    <phoneticPr fontId="1" type="noConversion"/>
  </si>
  <si>
    <t xml:space="preserve">莫雅慈  </t>
    <phoneticPr fontId="1" type="noConversion"/>
  </si>
  <si>
    <t>10479-10481</t>
    <phoneticPr fontId="1" type="noConversion"/>
  </si>
  <si>
    <t xml:space="preserve">莫瑞英  </t>
    <phoneticPr fontId="1" type="noConversion"/>
  </si>
  <si>
    <t>4641</t>
    <phoneticPr fontId="1" type="noConversion"/>
  </si>
  <si>
    <t xml:space="preserve">莊士中國投資有限公司  </t>
    <phoneticPr fontId="1" type="noConversion"/>
  </si>
  <si>
    <t>7784</t>
    <phoneticPr fontId="1" type="noConversion"/>
  </si>
  <si>
    <t xml:space="preserve">莊士機構國際有限公司  </t>
    <phoneticPr fontId="1" type="noConversion"/>
  </si>
  <si>
    <t>7785</t>
    <phoneticPr fontId="1" type="noConversion"/>
  </si>
  <si>
    <t xml:space="preserve">莊主  </t>
    <phoneticPr fontId="1" type="noConversion"/>
  </si>
  <si>
    <t>7807</t>
    <phoneticPr fontId="1" type="noConversion"/>
  </si>
  <si>
    <t xml:space="preserve">莊永利  </t>
    <phoneticPr fontId="1" type="noConversion"/>
  </si>
  <si>
    <t>6960</t>
    <phoneticPr fontId="1" type="noConversion"/>
  </si>
  <si>
    <t xml:space="preserve">莊近昌  </t>
    <phoneticPr fontId="1" type="noConversion"/>
  </si>
  <si>
    <t>1881, 10106</t>
    <phoneticPr fontId="1" type="noConversion"/>
  </si>
  <si>
    <t xml:space="preserve">莊梅岩  </t>
    <phoneticPr fontId="1" type="noConversion"/>
  </si>
  <si>
    <t>2181</t>
    <phoneticPr fontId="1" type="noConversion"/>
  </si>
  <si>
    <t xml:space="preserve">莊紹勇  </t>
    <phoneticPr fontId="1" type="noConversion"/>
  </si>
  <si>
    <t>8190</t>
    <phoneticPr fontId="1" type="noConversion"/>
  </si>
  <si>
    <t xml:space="preserve">荷悅  </t>
    <phoneticPr fontId="1" type="noConversion"/>
  </si>
  <si>
    <t>1816</t>
    <phoneticPr fontId="1" type="noConversion"/>
  </si>
  <si>
    <t xml:space="preserve">許子東  </t>
    <phoneticPr fontId="1" type="noConversion"/>
  </si>
  <si>
    <t>4987-4988, 10254-10255</t>
    <phoneticPr fontId="1" type="noConversion"/>
  </si>
  <si>
    <t xml:space="preserve">許文龍  </t>
    <phoneticPr fontId="1" type="noConversion"/>
  </si>
  <si>
    <t xml:space="preserve">許日彤  </t>
    <phoneticPr fontId="1" type="noConversion"/>
  </si>
  <si>
    <t>6938</t>
    <phoneticPr fontId="1" type="noConversion"/>
  </si>
  <si>
    <t xml:space="preserve">許玉麟  </t>
    <phoneticPr fontId="1" type="noConversion"/>
  </si>
  <si>
    <t>1397</t>
    <phoneticPr fontId="1" type="noConversion"/>
  </si>
  <si>
    <t xml:space="preserve">許宏  </t>
    <phoneticPr fontId="1" type="noConversion"/>
  </si>
  <si>
    <t>5273</t>
    <phoneticPr fontId="1" type="noConversion"/>
  </si>
  <si>
    <t xml:space="preserve">許更生  </t>
    <phoneticPr fontId="1" type="noConversion"/>
  </si>
  <si>
    <t>11100</t>
    <phoneticPr fontId="1" type="noConversion"/>
  </si>
  <si>
    <t xml:space="preserve">許定銘  </t>
    <phoneticPr fontId="1" type="noConversion"/>
  </si>
  <si>
    <t>7835</t>
    <phoneticPr fontId="1" type="noConversion"/>
  </si>
  <si>
    <t xml:space="preserve">許郁文  </t>
    <phoneticPr fontId="1" type="noConversion"/>
  </si>
  <si>
    <t>2144, 2721, 7118, 7644</t>
    <phoneticPr fontId="1" type="noConversion"/>
  </si>
  <si>
    <t xml:space="preserve">許家朗  </t>
    <phoneticPr fontId="1" type="noConversion"/>
  </si>
  <si>
    <t xml:space="preserve">許家賢  </t>
    <phoneticPr fontId="1" type="noConversion"/>
  </si>
  <si>
    <t>8169, 10906-10910, 10912-10917</t>
    <phoneticPr fontId="1" type="noConversion"/>
  </si>
  <si>
    <t xml:space="preserve">許振隆  </t>
    <phoneticPr fontId="1" type="noConversion"/>
  </si>
  <si>
    <t>10405-10407</t>
    <phoneticPr fontId="1" type="noConversion"/>
  </si>
  <si>
    <t xml:space="preserve">許國惠  </t>
    <phoneticPr fontId="1" type="noConversion"/>
  </si>
  <si>
    <t>1532</t>
    <phoneticPr fontId="1" type="noConversion"/>
  </si>
  <si>
    <t xml:space="preserve">許斐剛  </t>
    <phoneticPr fontId="1" type="noConversion"/>
  </si>
  <si>
    <t>2350-2351</t>
    <phoneticPr fontId="1" type="noConversion"/>
  </si>
  <si>
    <t xml:space="preserve">許開明  </t>
    <phoneticPr fontId="1" type="noConversion"/>
  </si>
  <si>
    <t>7051</t>
    <phoneticPr fontId="1" type="noConversion"/>
  </si>
  <si>
    <t xml:space="preserve">許禎  </t>
    <phoneticPr fontId="1" type="noConversion"/>
  </si>
  <si>
    <t>11046</t>
    <phoneticPr fontId="1" type="noConversion"/>
  </si>
  <si>
    <t xml:space="preserve">許慶輝  </t>
    <phoneticPr fontId="1" type="noConversion"/>
  </si>
  <si>
    <t>10747</t>
    <phoneticPr fontId="1" type="noConversion"/>
  </si>
  <si>
    <t xml:space="preserve">連玉明  </t>
    <phoneticPr fontId="1" type="noConversion"/>
  </si>
  <si>
    <t>6997</t>
    <phoneticPr fontId="1" type="noConversion"/>
  </si>
  <si>
    <t xml:space="preserve">連碧霞  </t>
    <phoneticPr fontId="1" type="noConversion"/>
  </si>
  <si>
    <t>2159</t>
    <phoneticPr fontId="1" type="noConversion"/>
  </si>
  <si>
    <t xml:space="preserve">通用環球醫療集團有限公司  </t>
    <phoneticPr fontId="1" type="noConversion"/>
  </si>
  <si>
    <t>5247, 10535</t>
    <phoneticPr fontId="1" type="noConversion"/>
  </si>
  <si>
    <t xml:space="preserve">郭子林  </t>
    <phoneticPr fontId="1" type="noConversion"/>
  </si>
  <si>
    <t>4730</t>
    <phoneticPr fontId="1" type="noConversion"/>
  </si>
  <si>
    <t xml:space="preserve">郭仁昭  </t>
    <phoneticPr fontId="1" type="noConversion"/>
  </si>
  <si>
    <t>2302, 2403</t>
    <phoneticPr fontId="1" type="noConversion"/>
  </si>
  <si>
    <t xml:space="preserve">郭文池  </t>
    <phoneticPr fontId="1" type="noConversion"/>
  </si>
  <si>
    <t>1743</t>
    <phoneticPr fontId="1" type="noConversion"/>
  </si>
  <si>
    <t xml:space="preserve">郭志明  </t>
    <phoneticPr fontId="1" type="noConversion"/>
  </si>
  <si>
    <t>10538</t>
    <phoneticPr fontId="1" type="noConversion"/>
  </si>
  <si>
    <t xml:space="preserve">郭志杰  </t>
    <phoneticPr fontId="1" type="noConversion"/>
  </si>
  <si>
    <t>7044</t>
    <phoneticPr fontId="1" type="noConversion"/>
  </si>
  <si>
    <t xml:space="preserve">郭罕利  </t>
    <phoneticPr fontId="1" type="noConversion"/>
  </si>
  <si>
    <t>7098</t>
    <phoneticPr fontId="1" type="noConversion"/>
  </si>
  <si>
    <t xml:space="preserve">郭招金  </t>
    <phoneticPr fontId="1" type="noConversion"/>
  </si>
  <si>
    <t>1756</t>
    <phoneticPr fontId="1" type="noConversion"/>
  </si>
  <si>
    <t xml:space="preserve">郭亮  </t>
    <phoneticPr fontId="1" type="noConversion"/>
  </si>
  <si>
    <t>2094</t>
    <phoneticPr fontId="1" type="noConversion"/>
  </si>
  <si>
    <t xml:space="preserve">郭海  </t>
    <phoneticPr fontId="1" type="noConversion"/>
  </si>
  <si>
    <t>9760</t>
    <phoneticPr fontId="1" type="noConversion"/>
  </si>
  <si>
    <t xml:space="preserve">郭國燦  </t>
    <phoneticPr fontId="1" type="noConversion"/>
  </si>
  <si>
    <t>4584</t>
    <phoneticPr fontId="1" type="noConversion"/>
  </si>
  <si>
    <t xml:space="preserve">郭勤  </t>
    <phoneticPr fontId="1" type="noConversion"/>
  </si>
  <si>
    <t>10817</t>
    <phoneticPr fontId="1" type="noConversion"/>
  </si>
  <si>
    <t xml:space="preserve">郭慎學  </t>
    <phoneticPr fontId="1" type="noConversion"/>
  </si>
  <si>
    <t>7918-7919</t>
    <phoneticPr fontId="1" type="noConversion"/>
  </si>
  <si>
    <t xml:space="preserve">郭當  </t>
    <phoneticPr fontId="1" type="noConversion"/>
  </si>
  <si>
    <t>7222</t>
    <phoneticPr fontId="1" type="noConversion"/>
  </si>
  <si>
    <t xml:space="preserve">郭達亮  </t>
    <phoneticPr fontId="1" type="noConversion"/>
  </si>
  <si>
    <t>9668, 10088</t>
    <phoneticPr fontId="1" type="noConversion"/>
  </si>
  <si>
    <t xml:space="preserve">郭樂菱  </t>
    <phoneticPr fontId="1" type="noConversion"/>
  </si>
  <si>
    <t>8157</t>
    <phoneticPr fontId="1" type="noConversion"/>
  </si>
  <si>
    <t xml:space="preserve">郭震遠  </t>
    <phoneticPr fontId="1" type="noConversion"/>
  </si>
  <si>
    <t>2627</t>
    <phoneticPr fontId="1" type="noConversion"/>
  </si>
  <si>
    <t xml:space="preserve">郭穎恆  </t>
    <phoneticPr fontId="1" type="noConversion"/>
  </si>
  <si>
    <t>1556</t>
    <phoneticPr fontId="1" type="noConversion"/>
  </si>
  <si>
    <t xml:space="preserve">郭錫良  </t>
    <phoneticPr fontId="1" type="noConversion"/>
  </si>
  <si>
    <t>2434</t>
    <phoneticPr fontId="1" type="noConversion"/>
  </si>
  <si>
    <t xml:space="preserve">郭靛  </t>
    <phoneticPr fontId="1" type="noConversion"/>
  </si>
  <si>
    <t>10041, 10829</t>
    <phoneticPr fontId="1" type="noConversion"/>
  </si>
  <si>
    <t xml:space="preserve">郭鴻標  </t>
    <phoneticPr fontId="1" type="noConversion"/>
  </si>
  <si>
    <t>10411</t>
    <phoneticPr fontId="1" type="noConversion"/>
  </si>
  <si>
    <t xml:space="preserve">郭躍文  </t>
    <phoneticPr fontId="1" type="noConversion"/>
  </si>
  <si>
    <t>2379, 2381</t>
    <phoneticPr fontId="1" type="noConversion"/>
  </si>
  <si>
    <t xml:space="preserve">郭灝天  </t>
    <phoneticPr fontId="1" type="noConversion"/>
  </si>
  <si>
    <t>2430, 8189, 10762, 10822</t>
    <phoneticPr fontId="1" type="noConversion"/>
  </si>
  <si>
    <t xml:space="preserve">陳一恩  </t>
    <phoneticPr fontId="1" type="noConversion"/>
  </si>
  <si>
    <t>1866</t>
    <phoneticPr fontId="1" type="noConversion"/>
  </si>
  <si>
    <t xml:space="preserve">陳大同  </t>
    <phoneticPr fontId="1" type="noConversion"/>
  </si>
  <si>
    <t>7888</t>
    <phoneticPr fontId="1" type="noConversion"/>
  </si>
  <si>
    <t xml:space="preserve">陳子安  </t>
    <phoneticPr fontId="1" type="noConversion"/>
  </si>
  <si>
    <t>11110</t>
    <phoneticPr fontId="1" type="noConversion"/>
  </si>
  <si>
    <t xml:space="preserve">陳子峯  </t>
    <phoneticPr fontId="1" type="noConversion"/>
  </si>
  <si>
    <t>8109</t>
    <phoneticPr fontId="1" type="noConversion"/>
  </si>
  <si>
    <t xml:space="preserve">陳子晉  </t>
    <phoneticPr fontId="1" type="noConversion"/>
  </si>
  <si>
    <t>4950</t>
    <phoneticPr fontId="1" type="noConversion"/>
  </si>
  <si>
    <t xml:space="preserve">陳子賢  </t>
    <phoneticPr fontId="1" type="noConversion"/>
  </si>
  <si>
    <t>8070</t>
    <phoneticPr fontId="1" type="noConversion"/>
  </si>
  <si>
    <t xml:space="preserve">陳子謙  </t>
    <phoneticPr fontId="1" type="noConversion"/>
  </si>
  <si>
    <t>5156</t>
    <phoneticPr fontId="1" type="noConversion"/>
  </si>
  <si>
    <t xml:space="preserve">陳仁啟  </t>
    <phoneticPr fontId="1" type="noConversion"/>
  </si>
  <si>
    <t>8135</t>
    <phoneticPr fontId="1" type="noConversion"/>
  </si>
  <si>
    <t xml:space="preserve">陳少忠  </t>
    <phoneticPr fontId="1" type="noConversion"/>
  </si>
  <si>
    <t>4627</t>
    <phoneticPr fontId="1" type="noConversion"/>
  </si>
  <si>
    <t xml:space="preserve">陳心意  </t>
    <phoneticPr fontId="1" type="noConversion"/>
  </si>
  <si>
    <t>8122</t>
    <phoneticPr fontId="1" type="noConversion"/>
  </si>
  <si>
    <t xml:space="preserve">陳心瑤  </t>
    <phoneticPr fontId="1" type="noConversion"/>
  </si>
  <si>
    <t>9659</t>
    <phoneticPr fontId="1" type="noConversion"/>
  </si>
  <si>
    <t xml:space="preserve">陳文岩  </t>
    <phoneticPr fontId="1" type="noConversion"/>
  </si>
  <si>
    <t xml:space="preserve">陳文強  </t>
    <phoneticPr fontId="1" type="noConversion"/>
  </si>
  <si>
    <t>1849</t>
    <phoneticPr fontId="1" type="noConversion"/>
  </si>
  <si>
    <t xml:space="preserve">陳文華  </t>
    <phoneticPr fontId="1" type="noConversion"/>
  </si>
  <si>
    <t>9690</t>
    <phoneticPr fontId="1" type="noConversion"/>
  </si>
  <si>
    <t xml:space="preserve">陳文舉  </t>
    <phoneticPr fontId="1" type="noConversion"/>
  </si>
  <si>
    <t xml:space="preserve">陳文鴻  </t>
    <phoneticPr fontId="1" type="noConversion"/>
  </si>
  <si>
    <t>5320</t>
    <phoneticPr fontId="1" type="noConversion"/>
  </si>
  <si>
    <t xml:space="preserve">陳可菲  </t>
    <phoneticPr fontId="1" type="noConversion"/>
  </si>
  <si>
    <t>5236</t>
    <phoneticPr fontId="1" type="noConversion"/>
  </si>
  <si>
    <t xml:space="preserve">陳四月  </t>
    <phoneticPr fontId="1" type="noConversion"/>
  </si>
  <si>
    <t>1789-1790, 7311-7313, 7389, 8186</t>
    <phoneticPr fontId="1" type="noConversion"/>
  </si>
  <si>
    <t xml:space="preserve">陳弘毅  </t>
    <phoneticPr fontId="1" type="noConversion"/>
  </si>
  <si>
    <t>8159</t>
    <phoneticPr fontId="1" type="noConversion"/>
  </si>
  <si>
    <t xml:space="preserve">陳正國  </t>
    <phoneticPr fontId="1" type="noConversion"/>
  </si>
  <si>
    <t>7801-7802</t>
    <phoneticPr fontId="1" type="noConversion"/>
  </si>
  <si>
    <t xml:space="preserve">陳永明  </t>
    <phoneticPr fontId="1" type="noConversion"/>
  </si>
  <si>
    <t>2007, 4450</t>
    <phoneticPr fontId="1" type="noConversion"/>
  </si>
  <si>
    <t xml:space="preserve">陳玉晶  </t>
    <phoneticPr fontId="1" type="noConversion"/>
  </si>
  <si>
    <t>7751-7755, 10495-10501</t>
    <phoneticPr fontId="1" type="noConversion"/>
  </si>
  <si>
    <t xml:space="preserve">陳玉森  </t>
    <phoneticPr fontId="1" type="noConversion"/>
  </si>
  <si>
    <t>10903</t>
    <phoneticPr fontId="1" type="noConversion"/>
  </si>
  <si>
    <t xml:space="preserve">陳玉霞  </t>
    <phoneticPr fontId="1" type="noConversion"/>
  </si>
  <si>
    <t>4374-4375</t>
    <phoneticPr fontId="1" type="noConversion"/>
  </si>
  <si>
    <t xml:space="preserve">陳瓜  </t>
    <phoneticPr fontId="1" type="noConversion"/>
  </si>
  <si>
    <t>7004, 7628</t>
    <phoneticPr fontId="1" type="noConversion"/>
  </si>
  <si>
    <t xml:space="preserve">陳用  </t>
    <phoneticPr fontId="1" type="noConversion"/>
  </si>
  <si>
    <t>10541</t>
    <phoneticPr fontId="1" type="noConversion"/>
  </si>
  <si>
    <t xml:space="preserve">陳仲禮  </t>
    <phoneticPr fontId="1" type="noConversion"/>
  </si>
  <si>
    <t>8097</t>
    <phoneticPr fontId="1" type="noConversion"/>
  </si>
  <si>
    <t xml:space="preserve">陳光金  </t>
    <phoneticPr fontId="1" type="noConversion"/>
  </si>
  <si>
    <t xml:space="preserve">陳先義  </t>
    <phoneticPr fontId="1" type="noConversion"/>
  </si>
  <si>
    <t>10818</t>
    <phoneticPr fontId="1" type="noConversion"/>
  </si>
  <si>
    <t xml:space="preserve">陳如義  </t>
    <phoneticPr fontId="1" type="noConversion"/>
  </si>
  <si>
    <t>4703</t>
    <phoneticPr fontId="1" type="noConversion"/>
  </si>
  <si>
    <t xml:space="preserve">陳守仁  </t>
    <phoneticPr fontId="1" type="noConversion"/>
  </si>
  <si>
    <t xml:space="preserve">陳自瑜  </t>
    <phoneticPr fontId="1" type="noConversion"/>
  </si>
  <si>
    <t>7563</t>
    <phoneticPr fontId="1" type="noConversion"/>
  </si>
  <si>
    <t xml:space="preserve">陳作慈  </t>
    <phoneticPr fontId="1" type="noConversion"/>
  </si>
  <si>
    <t>7409</t>
    <phoneticPr fontId="1" type="noConversion"/>
  </si>
  <si>
    <t xml:space="preserve">陳志成  </t>
    <phoneticPr fontId="1" type="noConversion"/>
  </si>
  <si>
    <t>5697</t>
    <phoneticPr fontId="1" type="noConversion"/>
  </si>
  <si>
    <t xml:space="preserve">陳志堅  </t>
    <phoneticPr fontId="1" type="noConversion"/>
  </si>
  <si>
    <t xml:space="preserve">陳志傑  </t>
    <phoneticPr fontId="1" type="noConversion"/>
  </si>
  <si>
    <t>7009, 7011</t>
    <phoneticPr fontId="1" type="noConversion"/>
  </si>
  <si>
    <t xml:space="preserve">陳志華  </t>
    <phoneticPr fontId="1" type="noConversion"/>
  </si>
  <si>
    <t xml:space="preserve">陳志誠  </t>
    <phoneticPr fontId="1" type="noConversion"/>
  </si>
  <si>
    <t>7028</t>
    <phoneticPr fontId="1" type="noConversion"/>
  </si>
  <si>
    <t xml:space="preserve">陳志樺  </t>
    <phoneticPr fontId="1" type="noConversion"/>
  </si>
  <si>
    <t>4781</t>
    <phoneticPr fontId="1" type="noConversion"/>
  </si>
  <si>
    <t xml:space="preserve">陳志耀  </t>
    <phoneticPr fontId="1" type="noConversion"/>
  </si>
  <si>
    <t>7860-7862</t>
    <phoneticPr fontId="1" type="noConversion"/>
  </si>
  <si>
    <t xml:space="preserve">陳秀清  </t>
    <phoneticPr fontId="1" type="noConversion"/>
  </si>
  <si>
    <t>7775</t>
    <phoneticPr fontId="1" type="noConversion"/>
  </si>
  <si>
    <t xml:space="preserve">陳亞峰  </t>
    <phoneticPr fontId="1" type="noConversion"/>
  </si>
  <si>
    <t>8125</t>
    <phoneticPr fontId="1" type="noConversion"/>
  </si>
  <si>
    <t xml:space="preserve">陳佳瑜  </t>
    <phoneticPr fontId="1" type="noConversion"/>
  </si>
  <si>
    <t>4455</t>
    <phoneticPr fontId="1" type="noConversion"/>
  </si>
  <si>
    <t xml:space="preserve">陳佳瑋  </t>
    <phoneticPr fontId="1" type="noConversion"/>
  </si>
  <si>
    <t>2177</t>
    <phoneticPr fontId="1" type="noConversion"/>
  </si>
  <si>
    <t xml:space="preserve">陳佩君  </t>
    <phoneticPr fontId="1" type="noConversion"/>
  </si>
  <si>
    <t xml:space="preserve">陳卓賢  </t>
    <phoneticPr fontId="1" type="noConversion"/>
  </si>
  <si>
    <t>9552</t>
    <phoneticPr fontId="1" type="noConversion"/>
  </si>
  <si>
    <t xml:space="preserve">陳定幫  </t>
    <phoneticPr fontId="1" type="noConversion"/>
  </si>
  <si>
    <t>2665</t>
    <phoneticPr fontId="1" type="noConversion"/>
  </si>
  <si>
    <t xml:space="preserve">陳岱孫  </t>
    <phoneticPr fontId="1" type="noConversion"/>
  </si>
  <si>
    <t>4834</t>
    <phoneticPr fontId="1" type="noConversion"/>
  </si>
  <si>
    <t xml:space="preserve">陳怡光  </t>
    <phoneticPr fontId="1" type="noConversion"/>
  </si>
  <si>
    <t>7929-7930, 10709-10710</t>
    <phoneticPr fontId="1" type="noConversion"/>
  </si>
  <si>
    <t xml:space="preserve">陳明琛  </t>
    <phoneticPr fontId="1" type="noConversion"/>
  </si>
  <si>
    <t>2288</t>
    <phoneticPr fontId="1" type="noConversion"/>
  </si>
  <si>
    <t xml:space="preserve">陳東東  </t>
    <phoneticPr fontId="1" type="noConversion"/>
  </si>
  <si>
    <t>1507, 10516</t>
    <phoneticPr fontId="1" type="noConversion"/>
  </si>
  <si>
    <t xml:space="preserve">陳欣瑜  </t>
    <phoneticPr fontId="1" type="noConversion"/>
  </si>
  <si>
    <t>2149</t>
    <phoneticPr fontId="1" type="noConversion"/>
  </si>
  <si>
    <t xml:space="preserve">陳欣蔚  </t>
    <phoneticPr fontId="1" type="noConversion"/>
  </si>
  <si>
    <t>2631</t>
    <phoneticPr fontId="1" type="noConversion"/>
  </si>
  <si>
    <t xml:space="preserve">陳波  </t>
    <phoneticPr fontId="1" type="noConversion"/>
  </si>
  <si>
    <t xml:space="preserve">陳秉坤  </t>
    <phoneticPr fontId="1" type="noConversion"/>
  </si>
  <si>
    <t>1427-1428, 4384</t>
    <phoneticPr fontId="1" type="noConversion"/>
  </si>
  <si>
    <t xml:space="preserve">陳芷盈  </t>
    <phoneticPr fontId="1" type="noConversion"/>
  </si>
  <si>
    <t>4543</t>
    <phoneticPr fontId="1" type="noConversion"/>
  </si>
  <si>
    <t xml:space="preserve">陳亭亭  </t>
    <phoneticPr fontId="1" type="noConversion"/>
  </si>
  <si>
    <t>4528, 4564, 5328, 5399, 5556</t>
    <phoneticPr fontId="1" type="noConversion"/>
  </si>
  <si>
    <t xml:space="preserve">陳奕喬  </t>
    <phoneticPr fontId="1" type="noConversion"/>
  </si>
  <si>
    <t>5522</t>
    <phoneticPr fontId="1" type="noConversion"/>
  </si>
  <si>
    <t xml:space="preserve">陳威鞱  </t>
    <phoneticPr fontId="1" type="noConversion"/>
  </si>
  <si>
    <t>5741</t>
    <phoneticPr fontId="1" type="noConversion"/>
  </si>
  <si>
    <t xml:space="preserve">陳建軍  </t>
    <phoneticPr fontId="1" type="noConversion"/>
  </si>
  <si>
    <t>5202</t>
    <phoneticPr fontId="1" type="noConversion"/>
  </si>
  <si>
    <t xml:space="preserve">陳建國  </t>
    <phoneticPr fontId="1" type="noConversion"/>
  </si>
  <si>
    <t xml:space="preserve">陳恬  </t>
    <phoneticPr fontId="1" type="noConversion"/>
  </si>
  <si>
    <t>5548</t>
    <phoneticPr fontId="1" type="noConversion"/>
  </si>
  <si>
    <t xml:space="preserve">陳柏希  </t>
    <phoneticPr fontId="1" type="noConversion"/>
  </si>
  <si>
    <t>1450, 2358</t>
    <phoneticPr fontId="1" type="noConversion"/>
  </si>
  <si>
    <t xml:space="preserve">陳柏榮  </t>
    <phoneticPr fontId="1" type="noConversion"/>
  </si>
  <si>
    <t>1506, 10117</t>
    <phoneticPr fontId="1" type="noConversion"/>
  </si>
  <si>
    <t xml:space="preserve">陳洲  </t>
    <phoneticPr fontId="1" type="noConversion"/>
  </si>
  <si>
    <t>4546-4547, 7110</t>
    <phoneticPr fontId="1" type="noConversion"/>
  </si>
  <si>
    <t xml:space="preserve">陳祉俊  </t>
    <phoneticPr fontId="1" type="noConversion"/>
  </si>
  <si>
    <t>11105</t>
    <phoneticPr fontId="1" type="noConversion"/>
  </si>
  <si>
    <t xml:space="preserve">陳紀臨  </t>
    <phoneticPr fontId="1" type="noConversion"/>
  </si>
  <si>
    <t xml:space="preserve">陳美心  </t>
    <phoneticPr fontId="1" type="noConversion"/>
  </si>
  <si>
    <t>7711</t>
    <phoneticPr fontId="1" type="noConversion"/>
  </si>
  <si>
    <t xml:space="preserve">陳美娟  </t>
    <phoneticPr fontId="1" type="noConversion"/>
  </si>
  <si>
    <t>10328</t>
    <phoneticPr fontId="1" type="noConversion"/>
  </si>
  <si>
    <t xml:space="preserve">陳美濤  </t>
    <phoneticPr fontId="1" type="noConversion"/>
  </si>
  <si>
    <t>10324</t>
    <phoneticPr fontId="1" type="noConversion"/>
  </si>
  <si>
    <t xml:space="preserve">陳姵君  </t>
    <phoneticPr fontId="1" type="noConversion"/>
  </si>
  <si>
    <t>5791, 7219, 8057</t>
    <phoneticPr fontId="1" type="noConversion"/>
  </si>
  <si>
    <t xml:space="preserve">陳珈悠  </t>
    <phoneticPr fontId="1" type="noConversion"/>
  </si>
  <si>
    <t>1354</t>
    <phoneticPr fontId="1" type="noConversion"/>
  </si>
  <si>
    <t xml:space="preserve">陳倩揚  </t>
    <phoneticPr fontId="1" type="noConversion"/>
  </si>
  <si>
    <t>5159, 7672</t>
    <phoneticPr fontId="1" type="noConversion"/>
  </si>
  <si>
    <t xml:space="preserve">陳家忠  </t>
    <phoneticPr fontId="1" type="noConversion"/>
  </si>
  <si>
    <t>5145</t>
    <phoneticPr fontId="1" type="noConversion"/>
  </si>
  <si>
    <t xml:space="preserve">陳家亮  </t>
    <phoneticPr fontId="1" type="noConversion"/>
  </si>
  <si>
    <t>7282</t>
    <phoneticPr fontId="1" type="noConversion"/>
  </si>
  <si>
    <t xml:space="preserve">陳家駒  </t>
    <phoneticPr fontId="1" type="noConversion"/>
  </si>
  <si>
    <t>2630</t>
    <phoneticPr fontId="1" type="noConversion"/>
  </si>
  <si>
    <t xml:space="preserve">陳家耀  </t>
    <phoneticPr fontId="1" type="noConversion"/>
  </si>
  <si>
    <t>1724</t>
    <phoneticPr fontId="1" type="noConversion"/>
  </si>
  <si>
    <t xml:space="preserve">陳恭祿  </t>
    <phoneticPr fontId="1" type="noConversion"/>
  </si>
  <si>
    <t>1519</t>
    <phoneticPr fontId="1" type="noConversion"/>
  </si>
  <si>
    <t xml:space="preserve">陳效能  </t>
    <phoneticPr fontId="1" type="noConversion"/>
  </si>
  <si>
    <t>5161</t>
    <phoneticPr fontId="1" type="noConversion"/>
  </si>
  <si>
    <t xml:space="preserve">陳朕疆  </t>
    <phoneticPr fontId="1" type="noConversion"/>
  </si>
  <si>
    <t>8049</t>
    <phoneticPr fontId="1" type="noConversion"/>
  </si>
  <si>
    <t xml:space="preserve">陳浩  </t>
    <phoneticPr fontId="1" type="noConversion"/>
  </si>
  <si>
    <t>8246</t>
    <phoneticPr fontId="1" type="noConversion"/>
  </si>
  <si>
    <t xml:space="preserve">陳浩成  </t>
    <phoneticPr fontId="1" type="noConversion"/>
  </si>
  <si>
    <t>2039</t>
    <phoneticPr fontId="1" type="noConversion"/>
  </si>
  <si>
    <t xml:space="preserve">陳浩基  </t>
    <phoneticPr fontId="1" type="noConversion"/>
  </si>
  <si>
    <t>7676</t>
    <phoneticPr fontId="1" type="noConversion"/>
  </si>
  <si>
    <t xml:space="preserve">陳浩琛  </t>
    <phoneticPr fontId="1" type="noConversion"/>
  </si>
  <si>
    <t xml:space="preserve">陳海藍  </t>
    <phoneticPr fontId="1" type="noConversion"/>
  </si>
  <si>
    <t>2162</t>
    <phoneticPr fontId="1" type="noConversion"/>
  </si>
  <si>
    <t xml:space="preserve">陳益平  </t>
    <phoneticPr fontId="1" type="noConversion"/>
  </si>
  <si>
    <t>1728</t>
    <phoneticPr fontId="1" type="noConversion"/>
  </si>
  <si>
    <t xml:space="preserve">陳素薇  </t>
    <phoneticPr fontId="1" type="noConversion"/>
  </si>
  <si>
    <t xml:space="preserve">陳釗平  </t>
    <phoneticPr fontId="1" type="noConversion"/>
  </si>
  <si>
    <t>4701</t>
    <phoneticPr fontId="1" type="noConversion"/>
  </si>
  <si>
    <t xml:space="preserve">陳釗傑  </t>
    <phoneticPr fontId="1" type="noConversion"/>
  </si>
  <si>
    <t>9946</t>
    <phoneticPr fontId="1" type="noConversion"/>
  </si>
  <si>
    <t xml:space="preserve">陳偉思  </t>
    <phoneticPr fontId="1" type="noConversion"/>
  </si>
  <si>
    <t xml:space="preserve">陳國強  </t>
    <phoneticPr fontId="1" type="noConversion"/>
  </si>
  <si>
    <t>5517</t>
    <phoneticPr fontId="1" type="noConversion"/>
  </si>
  <si>
    <t xml:space="preserve">陳婉兒  </t>
    <phoneticPr fontId="1" type="noConversion"/>
  </si>
  <si>
    <t xml:space="preserve">陳康翹  </t>
    <phoneticPr fontId="1" type="noConversion"/>
  </si>
  <si>
    <t>8074</t>
    <phoneticPr fontId="1" type="noConversion"/>
  </si>
  <si>
    <t xml:space="preserve">陳敏斯  </t>
    <phoneticPr fontId="1" type="noConversion"/>
  </si>
  <si>
    <t>10333</t>
    <phoneticPr fontId="1" type="noConversion"/>
  </si>
  <si>
    <t xml:space="preserve">陳敏斌  </t>
    <phoneticPr fontId="1" type="noConversion"/>
  </si>
  <si>
    <t>10237</t>
    <phoneticPr fontId="1" type="noConversion"/>
  </si>
  <si>
    <t xml:space="preserve">陳啟文  </t>
    <phoneticPr fontId="1" type="noConversion"/>
  </si>
  <si>
    <t>10081</t>
    <phoneticPr fontId="1" type="noConversion"/>
  </si>
  <si>
    <t xml:space="preserve">陳淑娟  </t>
    <phoneticPr fontId="1" type="noConversion"/>
  </si>
  <si>
    <t xml:space="preserve">陳細細  </t>
    <phoneticPr fontId="1" type="noConversion"/>
  </si>
  <si>
    <t>10745</t>
    <phoneticPr fontId="1" type="noConversion"/>
  </si>
  <si>
    <t xml:space="preserve">陳莊勤  </t>
    <phoneticPr fontId="1" type="noConversion"/>
  </si>
  <si>
    <t>4422, 4485, 4778, 10793</t>
    <phoneticPr fontId="1" type="noConversion"/>
  </si>
  <si>
    <t xml:space="preserve">陳彪  </t>
    <phoneticPr fontId="1" type="noConversion"/>
  </si>
  <si>
    <t>8196</t>
    <phoneticPr fontId="1" type="noConversion"/>
  </si>
  <si>
    <t xml:space="preserve">陳陸軍  </t>
    <phoneticPr fontId="1" type="noConversion"/>
  </si>
  <si>
    <t>10080</t>
    <phoneticPr fontId="1" type="noConversion"/>
  </si>
  <si>
    <t xml:space="preserve">陳富濟  </t>
    <phoneticPr fontId="1" type="noConversion"/>
  </si>
  <si>
    <t xml:space="preserve">陳惠英  </t>
    <phoneticPr fontId="1" type="noConversion"/>
  </si>
  <si>
    <t>7813, 7913-7914, 8131</t>
    <phoneticPr fontId="1" type="noConversion"/>
  </si>
  <si>
    <t xml:space="preserve">陳惠儀  </t>
    <phoneticPr fontId="1" type="noConversion"/>
  </si>
  <si>
    <t>5058</t>
    <phoneticPr fontId="1" type="noConversion"/>
  </si>
  <si>
    <t xml:space="preserve">陳景凉  </t>
    <phoneticPr fontId="1" type="noConversion"/>
  </si>
  <si>
    <t>7481</t>
    <phoneticPr fontId="1" type="noConversion"/>
  </si>
  <si>
    <t xml:space="preserve">陳智衡  </t>
    <phoneticPr fontId="1" type="noConversion"/>
  </si>
  <si>
    <t>1794, 1927</t>
    <phoneticPr fontId="1" type="noConversion"/>
  </si>
  <si>
    <t xml:space="preserve">陳湧  </t>
    <phoneticPr fontId="1" type="noConversion"/>
  </si>
  <si>
    <t>7186</t>
    <phoneticPr fontId="1" type="noConversion"/>
  </si>
  <si>
    <t xml:space="preserve">陳渝英  </t>
    <phoneticPr fontId="1" type="noConversion"/>
  </si>
  <si>
    <t>1957</t>
    <phoneticPr fontId="1" type="noConversion"/>
  </si>
  <si>
    <t xml:space="preserve">陳硯發  </t>
    <phoneticPr fontId="1" type="noConversion"/>
  </si>
  <si>
    <t>1376</t>
    <phoneticPr fontId="1" type="noConversion"/>
  </si>
  <si>
    <t xml:space="preserve">陳程翠  </t>
    <phoneticPr fontId="1" type="noConversion"/>
  </si>
  <si>
    <t>8147</t>
    <phoneticPr fontId="1" type="noConversion"/>
  </si>
  <si>
    <t xml:space="preserve">陳善筠  </t>
    <phoneticPr fontId="1" type="noConversion"/>
  </si>
  <si>
    <t>5838, 5842</t>
    <phoneticPr fontId="1" type="noConversion"/>
  </si>
  <si>
    <t xml:space="preserve">陳舜臣  </t>
    <phoneticPr fontId="1" type="noConversion"/>
  </si>
  <si>
    <t xml:space="preserve">陳詠怡  </t>
    <phoneticPr fontId="1" type="noConversion"/>
  </si>
  <si>
    <t xml:space="preserve">陳詠儀  </t>
    <phoneticPr fontId="1" type="noConversion"/>
  </si>
  <si>
    <t xml:space="preserve">陳進  </t>
    <phoneticPr fontId="1" type="noConversion"/>
  </si>
  <si>
    <t>1973</t>
    <phoneticPr fontId="1" type="noConversion"/>
  </si>
  <si>
    <t xml:space="preserve">陳鈞潤  </t>
    <phoneticPr fontId="1" type="noConversion"/>
  </si>
  <si>
    <t>4390, 4486, 4493, 4966, 5077, 5701</t>
    <phoneticPr fontId="1" type="noConversion"/>
  </si>
  <si>
    <t xml:space="preserve">陳雅晴  </t>
    <phoneticPr fontId="1" type="noConversion"/>
  </si>
  <si>
    <t>10084</t>
    <phoneticPr fontId="1" type="noConversion"/>
  </si>
  <si>
    <t xml:space="preserve">陳雲  </t>
    <phoneticPr fontId="1" type="noConversion"/>
  </si>
  <si>
    <t>1879, 10954</t>
    <phoneticPr fontId="1" type="noConversion"/>
  </si>
  <si>
    <t xml:space="preserve">陳焯嘉  </t>
    <phoneticPr fontId="1" type="noConversion"/>
  </si>
  <si>
    <t>1626, 2377, 5478, 10328, 10899</t>
    <phoneticPr fontId="1" type="noConversion"/>
  </si>
  <si>
    <t xml:space="preserve">陳勤群  </t>
    <phoneticPr fontId="1" type="noConversion"/>
  </si>
  <si>
    <t>4443</t>
    <phoneticPr fontId="1" type="noConversion"/>
  </si>
  <si>
    <t xml:space="preserve">陳愴  </t>
    <phoneticPr fontId="1" type="noConversion"/>
  </si>
  <si>
    <t>7184, 7196</t>
    <phoneticPr fontId="1" type="noConversion"/>
  </si>
  <si>
    <t xml:space="preserve">陳敬堂  </t>
    <phoneticPr fontId="1" type="noConversion"/>
  </si>
  <si>
    <t>5546</t>
    <phoneticPr fontId="1" type="noConversion"/>
  </si>
  <si>
    <t xml:space="preserve">陳楚渠  </t>
    <phoneticPr fontId="1" type="noConversion"/>
  </si>
  <si>
    <t>2370</t>
    <phoneticPr fontId="1" type="noConversion"/>
  </si>
  <si>
    <t xml:space="preserve">陳源順  </t>
    <phoneticPr fontId="1" type="noConversion"/>
  </si>
  <si>
    <t>2679</t>
    <phoneticPr fontId="1" type="noConversion"/>
  </si>
  <si>
    <t xml:space="preserve">陳煩  </t>
    <phoneticPr fontId="1" type="noConversion"/>
  </si>
  <si>
    <t>7482</t>
    <phoneticPr fontId="1" type="noConversion"/>
  </si>
  <si>
    <t xml:space="preserve">陳萬雄  </t>
    <phoneticPr fontId="1" type="noConversion"/>
  </si>
  <si>
    <t>4360-4363</t>
    <phoneticPr fontId="1" type="noConversion"/>
  </si>
  <si>
    <t xml:space="preserve">陳群英  </t>
    <phoneticPr fontId="1" type="noConversion"/>
  </si>
  <si>
    <t>7001</t>
    <phoneticPr fontId="1" type="noConversion"/>
  </si>
  <si>
    <t xml:space="preserve">陳雋文  </t>
    <phoneticPr fontId="1" type="noConversion"/>
  </si>
  <si>
    <t xml:space="preserve">陳靖  </t>
    <phoneticPr fontId="1" type="noConversion"/>
  </si>
  <si>
    <t>10435</t>
    <phoneticPr fontId="1" type="noConversion"/>
  </si>
  <si>
    <t xml:space="preserve">陳頌恩  </t>
    <phoneticPr fontId="1" type="noConversion"/>
  </si>
  <si>
    <t xml:space="preserve">陳愷廷  </t>
    <phoneticPr fontId="1" type="noConversion"/>
  </si>
  <si>
    <t>8292-8315</t>
    <phoneticPr fontId="1" type="noConversion"/>
  </si>
  <si>
    <t xml:space="preserve">陳煒良  </t>
    <phoneticPr fontId="1" type="noConversion"/>
  </si>
  <si>
    <t>7937-7988, 10729-10730</t>
    <phoneticPr fontId="1" type="noConversion"/>
  </si>
  <si>
    <t xml:space="preserve">陳煐光  </t>
    <phoneticPr fontId="1" type="noConversion"/>
  </si>
  <si>
    <t>7838</t>
    <phoneticPr fontId="1" type="noConversion"/>
  </si>
  <si>
    <t xml:space="preserve">陳瑄  </t>
    <phoneticPr fontId="1" type="noConversion"/>
  </si>
  <si>
    <t xml:space="preserve">陳葆元  </t>
    <phoneticPr fontId="1" type="noConversion"/>
  </si>
  <si>
    <t>5853</t>
    <phoneticPr fontId="1" type="noConversion"/>
  </si>
  <si>
    <t xml:space="preserve">陳嘉偉  </t>
    <phoneticPr fontId="1" type="noConversion"/>
  </si>
  <si>
    <t>5404, 7096-7097, 7813, 7915-7917, 8073</t>
    <phoneticPr fontId="1" type="noConversion"/>
  </si>
  <si>
    <t xml:space="preserve">陳嘉琪  </t>
    <phoneticPr fontId="1" type="noConversion"/>
  </si>
  <si>
    <t xml:space="preserve">陳嘉銘  </t>
    <phoneticPr fontId="1" type="noConversion"/>
  </si>
  <si>
    <t xml:space="preserve">陳塵  </t>
    <phoneticPr fontId="1" type="noConversion"/>
  </si>
  <si>
    <t>5636</t>
    <phoneticPr fontId="1" type="noConversion"/>
  </si>
  <si>
    <t xml:space="preserve">陳夢熊  </t>
    <phoneticPr fontId="1" type="noConversion"/>
  </si>
  <si>
    <t>2322-2323, 7931-7935</t>
    <phoneticPr fontId="1" type="noConversion"/>
  </si>
  <si>
    <t xml:space="preserve">陳漢升  </t>
    <phoneticPr fontId="1" type="noConversion"/>
  </si>
  <si>
    <t>9827</t>
    <phoneticPr fontId="1" type="noConversion"/>
  </si>
  <si>
    <t xml:space="preserve">陳漢全  </t>
    <phoneticPr fontId="1" type="noConversion"/>
  </si>
  <si>
    <t>5211</t>
    <phoneticPr fontId="1" type="noConversion"/>
  </si>
  <si>
    <t xml:space="preserve">陳漢森  </t>
    <phoneticPr fontId="1" type="noConversion"/>
  </si>
  <si>
    <t>10117</t>
    <phoneticPr fontId="1" type="noConversion"/>
  </si>
  <si>
    <t xml:space="preserve">陳福田  </t>
    <phoneticPr fontId="1" type="noConversion"/>
  </si>
  <si>
    <t>7263</t>
    <phoneticPr fontId="1" type="noConversion"/>
  </si>
  <si>
    <t xml:space="preserve">陳福祥  </t>
    <phoneticPr fontId="1" type="noConversion"/>
  </si>
  <si>
    <t>4723</t>
    <phoneticPr fontId="1" type="noConversion"/>
  </si>
  <si>
    <t xml:space="preserve">陳嬋鳳  </t>
    <phoneticPr fontId="1" type="noConversion"/>
  </si>
  <si>
    <t xml:space="preserve">陳廣漢  </t>
    <phoneticPr fontId="1" type="noConversion"/>
  </si>
  <si>
    <t xml:space="preserve">陳德森  </t>
    <phoneticPr fontId="1" type="noConversion"/>
  </si>
  <si>
    <t>4752</t>
    <phoneticPr fontId="1" type="noConversion"/>
  </si>
  <si>
    <t xml:space="preserve">陳樂民  </t>
    <phoneticPr fontId="1" type="noConversion"/>
  </si>
  <si>
    <t>2610</t>
    <phoneticPr fontId="1" type="noConversion"/>
  </si>
  <si>
    <t xml:space="preserve">陳樂健  </t>
    <phoneticPr fontId="1" type="noConversion"/>
  </si>
  <si>
    <t>2754</t>
    <phoneticPr fontId="1" type="noConversion"/>
  </si>
  <si>
    <t xml:space="preserve">陳潔笙  </t>
    <phoneticPr fontId="1" type="noConversion"/>
  </si>
  <si>
    <t xml:space="preserve">陳潔華  </t>
    <phoneticPr fontId="1" type="noConversion"/>
  </si>
  <si>
    <t xml:space="preserve">陳震  </t>
    <phoneticPr fontId="1" type="noConversion"/>
  </si>
  <si>
    <t>4986</t>
    <phoneticPr fontId="1" type="noConversion"/>
  </si>
  <si>
    <t xml:space="preserve">陳學鋒  </t>
    <phoneticPr fontId="1" type="noConversion"/>
  </si>
  <si>
    <t xml:space="preserve">陳曉蕾  </t>
    <phoneticPr fontId="1" type="noConversion"/>
  </si>
  <si>
    <t>9850, 9926</t>
    <phoneticPr fontId="1" type="noConversion"/>
  </si>
  <si>
    <t xml:space="preserve">陳曉鵬  </t>
    <phoneticPr fontId="1" type="noConversion"/>
  </si>
  <si>
    <t xml:space="preserve">陳樹政  </t>
    <phoneticPr fontId="1" type="noConversion"/>
  </si>
  <si>
    <t>10102</t>
    <phoneticPr fontId="1" type="noConversion"/>
  </si>
  <si>
    <t xml:space="preserve">陳樹輝  </t>
    <phoneticPr fontId="1" type="noConversion"/>
  </si>
  <si>
    <t>5417</t>
    <phoneticPr fontId="1" type="noConversion"/>
  </si>
  <si>
    <t xml:space="preserve">陳澤群  </t>
    <phoneticPr fontId="1" type="noConversion"/>
  </si>
  <si>
    <t>7239, 10799</t>
    <phoneticPr fontId="1" type="noConversion"/>
  </si>
  <si>
    <t xml:space="preserve">陳錦輝  </t>
    <phoneticPr fontId="1" type="noConversion"/>
  </si>
  <si>
    <t xml:space="preserve">陳靜瑜  </t>
    <phoneticPr fontId="1" type="noConversion"/>
  </si>
  <si>
    <t>4405</t>
    <phoneticPr fontId="1" type="noConversion"/>
  </si>
  <si>
    <t xml:space="preserve">陳靜儀  </t>
    <phoneticPr fontId="1" type="noConversion"/>
  </si>
  <si>
    <t>10652-10654</t>
    <phoneticPr fontId="1" type="noConversion"/>
  </si>
  <si>
    <t xml:space="preserve">陳識中  </t>
    <phoneticPr fontId="1" type="noConversion"/>
  </si>
  <si>
    <t>4645, 4954, 7457</t>
    <phoneticPr fontId="1" type="noConversion"/>
  </si>
  <si>
    <t xml:space="preserve">陳贊一  </t>
    <phoneticPr fontId="1" type="noConversion"/>
  </si>
  <si>
    <t>10253, 10952, 10976</t>
    <phoneticPr fontId="1" type="noConversion"/>
  </si>
  <si>
    <t xml:space="preserve">陳贊一博士教育基金有限公司  </t>
    <phoneticPr fontId="1" type="noConversion"/>
  </si>
  <si>
    <t>10521</t>
    <phoneticPr fontId="1" type="noConversion"/>
  </si>
  <si>
    <t xml:space="preserve">陳麗華  </t>
    <phoneticPr fontId="1" type="noConversion"/>
  </si>
  <si>
    <t xml:space="preserve">陳麗碧  </t>
    <phoneticPr fontId="1" type="noConversion"/>
  </si>
  <si>
    <t>10953</t>
    <phoneticPr fontId="1" type="noConversion"/>
  </si>
  <si>
    <t xml:space="preserve">陳寶安  </t>
    <phoneticPr fontId="1" type="noConversion"/>
  </si>
  <si>
    <t xml:space="preserve">陳曦靜  </t>
    <phoneticPr fontId="1" type="noConversion"/>
  </si>
  <si>
    <t>5096</t>
    <phoneticPr fontId="1" type="noConversion"/>
  </si>
  <si>
    <t xml:space="preserve">陳耀成  </t>
    <phoneticPr fontId="1" type="noConversion"/>
  </si>
  <si>
    <t>10305</t>
    <phoneticPr fontId="1" type="noConversion"/>
  </si>
  <si>
    <t xml:space="preserve">陳耀明  </t>
    <phoneticPr fontId="1" type="noConversion"/>
  </si>
  <si>
    <t>10830</t>
    <phoneticPr fontId="1" type="noConversion"/>
  </si>
  <si>
    <t xml:space="preserve">陳耀強  </t>
    <phoneticPr fontId="1" type="noConversion"/>
  </si>
  <si>
    <t>1568</t>
    <phoneticPr fontId="1" type="noConversion"/>
  </si>
  <si>
    <t xml:space="preserve">陳耀輝  </t>
    <phoneticPr fontId="1" type="noConversion"/>
  </si>
  <si>
    <t>7175-7177</t>
    <phoneticPr fontId="1" type="noConversion"/>
  </si>
  <si>
    <t xml:space="preserve">陳蘇  </t>
    <phoneticPr fontId="1" type="noConversion"/>
  </si>
  <si>
    <t>10339</t>
    <phoneticPr fontId="1" type="noConversion"/>
  </si>
  <si>
    <t xml:space="preserve">陳攖寧  </t>
    <phoneticPr fontId="1" type="noConversion"/>
  </si>
  <si>
    <t>2163-2173</t>
    <phoneticPr fontId="1" type="noConversion"/>
  </si>
  <si>
    <t xml:space="preserve">陳讓珠  </t>
    <phoneticPr fontId="1" type="noConversion"/>
  </si>
  <si>
    <t>10767</t>
    <phoneticPr fontId="1" type="noConversion"/>
  </si>
  <si>
    <t xml:space="preserve">陳靈  </t>
    <phoneticPr fontId="1" type="noConversion"/>
  </si>
  <si>
    <t>5277</t>
    <phoneticPr fontId="1" type="noConversion"/>
  </si>
  <si>
    <t xml:space="preserve">陸一村  </t>
    <phoneticPr fontId="1" type="noConversion"/>
  </si>
  <si>
    <t>8163</t>
    <phoneticPr fontId="1" type="noConversion"/>
  </si>
  <si>
    <t xml:space="preserve">陸毛石  </t>
    <phoneticPr fontId="1" type="noConversion"/>
  </si>
  <si>
    <t>8226</t>
    <phoneticPr fontId="1" type="noConversion"/>
  </si>
  <si>
    <t xml:space="preserve">陸辛耘  </t>
    <phoneticPr fontId="1" type="noConversion"/>
  </si>
  <si>
    <t>1861, 10128, 10614</t>
    <phoneticPr fontId="1" type="noConversion"/>
  </si>
  <si>
    <t xml:space="preserve">陸亞平  </t>
    <phoneticPr fontId="1" type="noConversion"/>
  </si>
  <si>
    <t xml:space="preserve">陸延  </t>
    <phoneticPr fontId="1" type="noConversion"/>
  </si>
  <si>
    <t>5231</t>
    <phoneticPr fontId="1" type="noConversion"/>
  </si>
  <si>
    <t xml:space="preserve">陸源  </t>
    <phoneticPr fontId="1" type="noConversion"/>
  </si>
  <si>
    <t xml:space="preserve">陸碧齊  </t>
    <phoneticPr fontId="1" type="noConversion"/>
  </si>
  <si>
    <t>4947, 8271</t>
    <phoneticPr fontId="1" type="noConversion"/>
  </si>
  <si>
    <t xml:space="preserve">陸蕙華  </t>
    <phoneticPr fontId="1" type="noConversion"/>
  </si>
  <si>
    <t>5700</t>
    <phoneticPr fontId="1" type="noConversion"/>
  </si>
  <si>
    <t xml:space="preserve">陶傑  </t>
    <phoneticPr fontId="1" type="noConversion"/>
  </si>
  <si>
    <t>5771, 7627</t>
    <phoneticPr fontId="1" type="noConversion"/>
  </si>
  <si>
    <t xml:space="preserve">陶綺彤  </t>
    <phoneticPr fontId="1" type="noConversion"/>
  </si>
  <si>
    <t>4427, 4593, 4656, 4734, 4826, 4845, 4847, 4873, 4946, 5330, 5538, 5702</t>
    <phoneticPr fontId="1" type="noConversion"/>
  </si>
  <si>
    <t xml:space="preserve">雪陌  </t>
    <phoneticPr fontId="1" type="noConversion"/>
  </si>
  <si>
    <t>2439</t>
    <phoneticPr fontId="1" type="noConversion"/>
  </si>
  <si>
    <t xml:space="preserve">雪漠  </t>
    <phoneticPr fontId="1" type="noConversion"/>
  </si>
  <si>
    <t>1736, 7252-7253, 7452, 9737-9738, 9821-9825</t>
    <phoneticPr fontId="1" type="noConversion"/>
  </si>
  <si>
    <t xml:space="preserve">章仲山  </t>
    <phoneticPr fontId="1" type="noConversion"/>
  </si>
  <si>
    <t xml:space="preserve">章念馳  </t>
    <phoneticPr fontId="1" type="noConversion"/>
  </si>
  <si>
    <t>2132</t>
    <phoneticPr fontId="1" type="noConversion"/>
  </si>
  <si>
    <t xml:space="preserve">章英傑  </t>
    <phoneticPr fontId="1" type="noConversion"/>
  </si>
  <si>
    <t>7630</t>
    <phoneticPr fontId="1" type="noConversion"/>
  </si>
  <si>
    <t xml:space="preserve">章姬  </t>
    <phoneticPr fontId="1" type="noConversion"/>
  </si>
  <si>
    <t>5448</t>
    <phoneticPr fontId="1" type="noConversion"/>
  </si>
  <si>
    <t xml:space="preserve">章詒和  </t>
    <phoneticPr fontId="1" type="noConversion"/>
  </si>
  <si>
    <t>1858</t>
    <phoneticPr fontId="1" type="noConversion"/>
  </si>
  <si>
    <t xml:space="preserve">章嗚  </t>
    <phoneticPr fontId="1" type="noConversion"/>
  </si>
  <si>
    <t>4676</t>
    <phoneticPr fontId="1" type="noConversion"/>
  </si>
  <si>
    <t xml:space="preserve">章夢萍  </t>
    <phoneticPr fontId="1" type="noConversion"/>
  </si>
  <si>
    <t xml:space="preserve">章濤  </t>
    <phoneticPr fontId="1" type="noConversion"/>
  </si>
  <si>
    <t>7656</t>
    <phoneticPr fontId="1" type="noConversion"/>
  </si>
  <si>
    <t xml:space="preserve">鹿清江  </t>
    <phoneticPr fontId="1" type="noConversion"/>
  </si>
  <si>
    <t xml:space="preserve">麥子  </t>
    <phoneticPr fontId="1" type="noConversion"/>
  </si>
  <si>
    <t xml:space="preserve">麥子輝  </t>
    <phoneticPr fontId="1" type="noConversion"/>
  </si>
  <si>
    <t>4942</t>
    <phoneticPr fontId="1" type="noConversion"/>
  </si>
  <si>
    <t xml:space="preserve">麥田圈  </t>
    <phoneticPr fontId="1" type="noConversion"/>
  </si>
  <si>
    <t>5364, 7864</t>
    <phoneticPr fontId="1" type="noConversion"/>
  </si>
  <si>
    <t xml:space="preserve">麥何小娟  </t>
    <phoneticPr fontId="1" type="noConversion"/>
  </si>
  <si>
    <t>10547</t>
    <phoneticPr fontId="1" type="noConversion"/>
  </si>
  <si>
    <t xml:space="preserve">麥玲玲  </t>
    <phoneticPr fontId="1" type="noConversion"/>
  </si>
  <si>
    <t>10548-10549</t>
    <phoneticPr fontId="1" type="noConversion"/>
  </si>
  <si>
    <t xml:space="preserve">麥家斌  </t>
    <phoneticPr fontId="1" type="noConversion"/>
  </si>
  <si>
    <t>7057-7064, 9697-9699, 9701-9711</t>
    <phoneticPr fontId="1" type="noConversion"/>
  </si>
  <si>
    <t xml:space="preserve">麥家聲  </t>
    <phoneticPr fontId="1" type="noConversion"/>
  </si>
  <si>
    <t>10775</t>
    <phoneticPr fontId="1" type="noConversion"/>
  </si>
  <si>
    <t xml:space="preserve">麥基恩  </t>
    <phoneticPr fontId="1" type="noConversion"/>
  </si>
  <si>
    <t>5086, 5633, 5801</t>
    <phoneticPr fontId="1" type="noConversion"/>
  </si>
  <si>
    <t xml:space="preserve">麥梅翹  </t>
    <phoneticPr fontId="1" type="noConversion"/>
  </si>
  <si>
    <t>5443</t>
    <phoneticPr fontId="1" type="noConversion"/>
  </si>
  <si>
    <t xml:space="preserve">麥進通  </t>
    <phoneticPr fontId="1" type="noConversion"/>
  </si>
  <si>
    <t>1529</t>
    <phoneticPr fontId="1" type="noConversion"/>
  </si>
  <si>
    <t xml:space="preserve">麥棨諾  </t>
    <phoneticPr fontId="1" type="noConversion"/>
  </si>
  <si>
    <t>4793</t>
    <phoneticPr fontId="1" type="noConversion"/>
  </si>
  <si>
    <t xml:space="preserve">麥煒和  </t>
    <phoneticPr fontId="1" type="noConversion"/>
  </si>
  <si>
    <t>10783</t>
    <phoneticPr fontId="1" type="noConversion"/>
  </si>
  <si>
    <t xml:space="preserve">麥曉帆  </t>
    <phoneticPr fontId="1" type="noConversion"/>
  </si>
  <si>
    <t>10232</t>
    <phoneticPr fontId="1" type="noConversion"/>
  </si>
  <si>
    <t xml:space="preserve">麥樹堅  </t>
    <phoneticPr fontId="1" type="noConversion"/>
  </si>
  <si>
    <t>11091</t>
    <phoneticPr fontId="1" type="noConversion"/>
  </si>
  <si>
    <t xml:space="preserve">麥穗  </t>
    <phoneticPr fontId="1" type="noConversion"/>
  </si>
  <si>
    <t>10034</t>
    <phoneticPr fontId="1" type="noConversion"/>
  </si>
  <si>
    <t xml:space="preserve">麥蘭蒂斯  </t>
    <phoneticPr fontId="1" type="noConversion"/>
  </si>
  <si>
    <t>9797</t>
    <phoneticPr fontId="1" type="noConversion"/>
  </si>
  <si>
    <t xml:space="preserve">麻衣道者  </t>
    <phoneticPr fontId="1" type="noConversion"/>
  </si>
  <si>
    <t>1586</t>
    <phoneticPr fontId="1" type="noConversion"/>
  </si>
  <si>
    <t xml:space="preserve">堀越耕平  </t>
    <phoneticPr fontId="1" type="noConversion"/>
  </si>
  <si>
    <t>4741-4742</t>
    <phoneticPr fontId="1" type="noConversion"/>
  </si>
  <si>
    <t xml:space="preserve">烯石電動汽車新材料控股有限公司  </t>
    <phoneticPr fontId="1" type="noConversion"/>
  </si>
  <si>
    <t>5262</t>
    <phoneticPr fontId="1" type="noConversion"/>
  </si>
  <si>
    <t xml:space="preserve">莌蕪立子  </t>
    <phoneticPr fontId="1" type="noConversion"/>
  </si>
  <si>
    <t>10116</t>
    <phoneticPr fontId="1" type="noConversion"/>
  </si>
  <si>
    <t xml:space="preserve">閆克岐  </t>
    <phoneticPr fontId="1" type="noConversion"/>
  </si>
  <si>
    <t>7591</t>
    <phoneticPr fontId="1" type="noConversion"/>
  </si>
  <si>
    <t xml:space="preserve">閆沛迪  </t>
    <phoneticPr fontId="1" type="noConversion"/>
  </si>
  <si>
    <t>2435</t>
    <phoneticPr fontId="1" type="noConversion"/>
  </si>
  <si>
    <t xml:space="preserve">閆飛  </t>
    <phoneticPr fontId="1" type="noConversion"/>
  </si>
  <si>
    <t>2437</t>
    <phoneticPr fontId="1" type="noConversion"/>
  </si>
  <si>
    <t>十二畫</t>
    <phoneticPr fontId="1" type="noConversion"/>
  </si>
  <si>
    <t xml:space="preserve">傅丹梅  </t>
    <phoneticPr fontId="1" type="noConversion"/>
  </si>
  <si>
    <t xml:space="preserve">傅炯生  </t>
    <phoneticPr fontId="1" type="noConversion"/>
  </si>
  <si>
    <t>7695</t>
    <phoneticPr fontId="1" type="noConversion"/>
  </si>
  <si>
    <t xml:space="preserve">傅浩堅  </t>
    <phoneticPr fontId="1" type="noConversion"/>
  </si>
  <si>
    <t>5706, 8285</t>
    <phoneticPr fontId="1" type="noConversion"/>
  </si>
  <si>
    <t xml:space="preserve">傅舫  </t>
    <phoneticPr fontId="1" type="noConversion"/>
  </si>
  <si>
    <t>7084</t>
    <phoneticPr fontId="1" type="noConversion"/>
  </si>
  <si>
    <t xml:space="preserve">傅雷  </t>
    <phoneticPr fontId="1" type="noConversion"/>
  </si>
  <si>
    <t>1856, 2178</t>
    <phoneticPr fontId="1" type="noConversion"/>
  </si>
  <si>
    <t xml:space="preserve">傅聰  </t>
    <phoneticPr fontId="1" type="noConversion"/>
  </si>
  <si>
    <t xml:space="preserve">凱倫  </t>
    <phoneticPr fontId="1" type="noConversion"/>
  </si>
  <si>
    <t xml:space="preserve">凱斯‧貝克  </t>
    <phoneticPr fontId="1" type="noConversion"/>
  </si>
  <si>
    <t>2417</t>
    <phoneticPr fontId="1" type="noConversion"/>
  </si>
  <si>
    <t xml:space="preserve">凱麗．赫本  </t>
    <phoneticPr fontId="1" type="noConversion"/>
  </si>
  <si>
    <t>5275</t>
    <phoneticPr fontId="1" type="noConversion"/>
  </si>
  <si>
    <t xml:space="preserve">凱騫  </t>
    <phoneticPr fontId="1" type="noConversion"/>
  </si>
  <si>
    <t>2087</t>
    <phoneticPr fontId="1" type="noConversion"/>
  </si>
  <si>
    <t xml:space="preserve">勞工處職業安全及健康部  </t>
    <phoneticPr fontId="1" type="noConversion"/>
  </si>
  <si>
    <t>1476-1477, 2286, 7200</t>
    <phoneticPr fontId="1" type="noConversion"/>
  </si>
  <si>
    <t xml:space="preserve">勞勇超  </t>
    <phoneticPr fontId="1" type="noConversion"/>
  </si>
  <si>
    <t>4894-4897, 7467-7468</t>
    <phoneticPr fontId="1" type="noConversion"/>
  </si>
  <si>
    <t xml:space="preserve">單偉建  </t>
    <phoneticPr fontId="1" type="noConversion"/>
  </si>
  <si>
    <t>1898</t>
    <phoneticPr fontId="1" type="noConversion"/>
  </si>
  <si>
    <t xml:space="preserve">單清  </t>
    <phoneticPr fontId="1" type="noConversion"/>
  </si>
  <si>
    <t>7081</t>
    <phoneticPr fontId="1" type="noConversion"/>
  </si>
  <si>
    <t xml:space="preserve">單菁菁  </t>
    <phoneticPr fontId="1" type="noConversion"/>
  </si>
  <si>
    <t xml:space="preserve">單霽翔  </t>
    <phoneticPr fontId="1" type="noConversion"/>
  </si>
  <si>
    <t>7229</t>
    <phoneticPr fontId="1" type="noConversion"/>
  </si>
  <si>
    <t xml:space="preserve">喬治綱  </t>
    <phoneticPr fontId="1" type="noConversion"/>
  </si>
  <si>
    <t xml:space="preserve">喬．霍斯特蘭特  </t>
    <phoneticPr fontId="1" type="noConversion"/>
  </si>
  <si>
    <t xml:space="preserve">喻陽海  </t>
    <phoneticPr fontId="1" type="noConversion"/>
  </si>
  <si>
    <t>1396</t>
    <phoneticPr fontId="1" type="noConversion"/>
  </si>
  <si>
    <t xml:space="preserve">堯天  </t>
    <phoneticPr fontId="1" type="noConversion"/>
  </si>
  <si>
    <t>1763</t>
    <phoneticPr fontId="1" type="noConversion"/>
  </si>
  <si>
    <t xml:space="preserve">富智康集團有限公司  </t>
    <phoneticPr fontId="1" type="noConversion"/>
  </si>
  <si>
    <t>5282</t>
    <phoneticPr fontId="1" type="noConversion"/>
  </si>
  <si>
    <t xml:space="preserve">富豪酒店國際控股有限公司  </t>
    <phoneticPr fontId="1" type="noConversion"/>
  </si>
  <si>
    <t>2189, 5283</t>
    <phoneticPr fontId="1" type="noConversion"/>
  </si>
  <si>
    <t xml:space="preserve">富豪產業信託  </t>
    <phoneticPr fontId="1" type="noConversion"/>
  </si>
  <si>
    <t>5284, 7811</t>
    <phoneticPr fontId="1" type="noConversion"/>
  </si>
  <si>
    <t xml:space="preserve">富銀融資租賃(深圳)股份有限公司  </t>
    <phoneticPr fontId="1" type="noConversion"/>
  </si>
  <si>
    <t>5285</t>
    <phoneticPr fontId="1" type="noConversion"/>
  </si>
  <si>
    <t xml:space="preserve">寒冰  </t>
    <phoneticPr fontId="1" type="noConversion"/>
  </si>
  <si>
    <t>1792</t>
    <phoneticPr fontId="1" type="noConversion"/>
  </si>
  <si>
    <t xml:space="preserve">就就貓  </t>
    <phoneticPr fontId="1" type="noConversion"/>
  </si>
  <si>
    <t>4838, 4946</t>
    <phoneticPr fontId="1" type="noConversion"/>
  </si>
  <si>
    <t xml:space="preserve">彭Sir  </t>
    <phoneticPr fontId="1" type="noConversion"/>
  </si>
  <si>
    <t>4767-4770, 5639-5640</t>
    <phoneticPr fontId="1" type="noConversion"/>
  </si>
  <si>
    <t xml:space="preserve">彭小殷  </t>
    <phoneticPr fontId="1" type="noConversion"/>
  </si>
  <si>
    <t>7000, 7848, 8287</t>
    <phoneticPr fontId="1" type="noConversion"/>
  </si>
  <si>
    <t xml:space="preserve">彭永新  </t>
    <phoneticPr fontId="1" type="noConversion"/>
  </si>
  <si>
    <t>4616</t>
    <phoneticPr fontId="1" type="noConversion"/>
  </si>
  <si>
    <t xml:space="preserve">彭光謙  </t>
    <phoneticPr fontId="1" type="noConversion"/>
  </si>
  <si>
    <t>9749</t>
    <phoneticPr fontId="1" type="noConversion"/>
  </si>
  <si>
    <t xml:space="preserve">彭明輝  </t>
    <phoneticPr fontId="1" type="noConversion"/>
  </si>
  <si>
    <t xml:space="preserve">彭海雲  </t>
    <phoneticPr fontId="1" type="noConversion"/>
  </si>
  <si>
    <t>2652</t>
    <phoneticPr fontId="1" type="noConversion"/>
  </si>
  <si>
    <t xml:space="preserve">彭海燈  </t>
    <phoneticPr fontId="1" type="noConversion"/>
  </si>
  <si>
    <t>7594</t>
    <phoneticPr fontId="1" type="noConversion"/>
  </si>
  <si>
    <t xml:space="preserve">彭祚全  </t>
    <phoneticPr fontId="1" type="noConversion"/>
  </si>
  <si>
    <t>8037</t>
    <phoneticPr fontId="1" type="noConversion"/>
  </si>
  <si>
    <t xml:space="preserve">彭偉諾  </t>
    <phoneticPr fontId="1" type="noConversion"/>
  </si>
  <si>
    <t>2060</t>
    <phoneticPr fontId="1" type="noConversion"/>
  </si>
  <si>
    <t xml:space="preserve">彭培剛  </t>
    <phoneticPr fontId="1" type="noConversion"/>
  </si>
  <si>
    <t>7238</t>
    <phoneticPr fontId="1" type="noConversion"/>
  </si>
  <si>
    <t xml:space="preserve">彭程  </t>
    <phoneticPr fontId="1" type="noConversion"/>
  </si>
  <si>
    <t>1362, 1577-1578</t>
    <phoneticPr fontId="1" type="noConversion"/>
  </si>
  <si>
    <t xml:space="preserve">彭愛平  </t>
    <phoneticPr fontId="1" type="noConversion"/>
  </si>
  <si>
    <t>7710</t>
    <phoneticPr fontId="1" type="noConversion"/>
  </si>
  <si>
    <t xml:space="preserve">彭銳勝  </t>
    <phoneticPr fontId="1" type="noConversion"/>
  </si>
  <si>
    <t xml:space="preserve">彭霍華  </t>
    <phoneticPr fontId="1" type="noConversion"/>
  </si>
  <si>
    <t>4387, 4973</t>
    <phoneticPr fontId="1" type="noConversion"/>
  </si>
  <si>
    <t xml:space="preserve">彭韻嘉  </t>
    <phoneticPr fontId="1" type="noConversion"/>
  </si>
  <si>
    <t>4705</t>
    <phoneticPr fontId="1" type="noConversion"/>
  </si>
  <si>
    <t xml:space="preserve">彭麗芳  </t>
    <phoneticPr fontId="1" type="noConversion"/>
  </si>
  <si>
    <t>4308</t>
    <phoneticPr fontId="1" type="noConversion"/>
  </si>
  <si>
    <t xml:space="preserve">彭鑑芬  </t>
    <phoneticPr fontId="1" type="noConversion"/>
  </si>
  <si>
    <t>5662</t>
    <phoneticPr fontId="1" type="noConversion"/>
  </si>
  <si>
    <t xml:space="preserve">復星旅遊文化集團  </t>
    <phoneticPr fontId="1" type="noConversion"/>
  </si>
  <si>
    <t>5294</t>
    <phoneticPr fontId="1" type="noConversion"/>
  </si>
  <si>
    <t xml:space="preserve">復星國際有限公司  </t>
    <phoneticPr fontId="1" type="noConversion"/>
  </si>
  <si>
    <t>5295, 10564</t>
    <phoneticPr fontId="1" type="noConversion"/>
  </si>
  <si>
    <t xml:space="preserve">惠記集團有限公司  </t>
    <phoneticPr fontId="1" type="noConversion"/>
  </si>
  <si>
    <t>5296, 10565</t>
    <phoneticPr fontId="1" type="noConversion"/>
  </si>
  <si>
    <t xml:space="preserve">敢言集2021編輯委員會  </t>
    <phoneticPr fontId="1" type="noConversion"/>
  </si>
  <si>
    <t>10569</t>
    <phoneticPr fontId="1" type="noConversion"/>
  </si>
  <si>
    <t xml:space="preserve">普華和順集團公司  </t>
    <phoneticPr fontId="1" type="noConversion"/>
  </si>
  <si>
    <t>5304</t>
    <phoneticPr fontId="1" type="noConversion"/>
  </si>
  <si>
    <t xml:space="preserve">晶苑國際集團有限公司  </t>
    <phoneticPr fontId="1" type="noConversion"/>
  </si>
  <si>
    <t>5305</t>
    <phoneticPr fontId="1" type="noConversion"/>
  </si>
  <si>
    <t xml:space="preserve">智仁法師  </t>
    <phoneticPr fontId="1" type="noConversion"/>
  </si>
  <si>
    <t xml:space="preserve">智得  </t>
    <phoneticPr fontId="1" type="noConversion"/>
  </si>
  <si>
    <t>10806</t>
    <phoneticPr fontId="1" type="noConversion"/>
  </si>
  <si>
    <t xml:space="preserve">智慧芽  </t>
    <phoneticPr fontId="1" type="noConversion"/>
  </si>
  <si>
    <t xml:space="preserve">曾子游  </t>
    <phoneticPr fontId="1" type="noConversion"/>
  </si>
  <si>
    <t>9598</t>
    <phoneticPr fontId="1" type="noConversion"/>
  </si>
  <si>
    <t xml:space="preserve">曾小姐  </t>
    <phoneticPr fontId="1" type="noConversion"/>
  </si>
  <si>
    <t xml:space="preserve">曾小科  </t>
    <phoneticPr fontId="1" type="noConversion"/>
  </si>
  <si>
    <t>5748</t>
    <phoneticPr fontId="1" type="noConversion"/>
  </si>
  <si>
    <t xml:space="preserve">曾小強  </t>
    <phoneticPr fontId="1" type="noConversion"/>
  </si>
  <si>
    <t>7236</t>
    <phoneticPr fontId="1" type="noConversion"/>
  </si>
  <si>
    <t xml:space="preserve">曾令波  </t>
    <phoneticPr fontId="1" type="noConversion"/>
  </si>
  <si>
    <t>2751</t>
    <phoneticPr fontId="1" type="noConversion"/>
  </si>
  <si>
    <t xml:space="preserve">曾弘慧  </t>
    <phoneticPr fontId="1" type="noConversion"/>
  </si>
  <si>
    <t>10528</t>
    <phoneticPr fontId="1" type="noConversion"/>
  </si>
  <si>
    <t xml:space="preserve">曾立基  </t>
    <phoneticPr fontId="1" type="noConversion"/>
  </si>
  <si>
    <t>7078</t>
    <phoneticPr fontId="1" type="noConversion"/>
  </si>
  <si>
    <t xml:space="preserve">曾仲作  </t>
    <phoneticPr fontId="1" type="noConversion"/>
  </si>
  <si>
    <t>5309-5313</t>
    <phoneticPr fontId="1" type="noConversion"/>
  </si>
  <si>
    <t xml:space="preserve">曾克耑  </t>
    <phoneticPr fontId="1" type="noConversion"/>
  </si>
  <si>
    <t>5485</t>
    <phoneticPr fontId="1" type="noConversion"/>
  </si>
  <si>
    <t xml:space="preserve">曾志成  </t>
    <phoneticPr fontId="1" type="noConversion"/>
  </si>
  <si>
    <t>5334</t>
    <phoneticPr fontId="1" type="noConversion"/>
  </si>
  <si>
    <t xml:space="preserve">曾佳佳  </t>
    <phoneticPr fontId="1" type="noConversion"/>
  </si>
  <si>
    <t xml:space="preserve">曾金成  </t>
    <phoneticPr fontId="1" type="noConversion"/>
  </si>
  <si>
    <t>11116-11117</t>
    <phoneticPr fontId="1" type="noConversion"/>
  </si>
  <si>
    <t xml:space="preserve">曾思瀚  </t>
    <phoneticPr fontId="1" type="noConversion"/>
  </si>
  <si>
    <t>8054</t>
    <phoneticPr fontId="1" type="noConversion"/>
  </si>
  <si>
    <t xml:space="preserve">曾美玉  </t>
    <phoneticPr fontId="1" type="noConversion"/>
  </si>
  <si>
    <t>2138-2139</t>
    <phoneticPr fontId="1" type="noConversion"/>
  </si>
  <si>
    <t xml:space="preserve">曾若怡  </t>
    <phoneticPr fontId="1" type="noConversion"/>
  </si>
  <si>
    <t>4312, 5399</t>
    <phoneticPr fontId="1" type="noConversion"/>
  </si>
  <si>
    <t xml:space="preserve">曾偉強  </t>
    <phoneticPr fontId="1" type="noConversion"/>
  </si>
  <si>
    <t>7555</t>
    <phoneticPr fontId="1" type="noConversion"/>
  </si>
  <si>
    <t xml:space="preserve">曾敏  </t>
    <phoneticPr fontId="1" type="noConversion"/>
  </si>
  <si>
    <t xml:space="preserve">曾淵滄  </t>
    <phoneticPr fontId="1" type="noConversion"/>
  </si>
  <si>
    <t>7920</t>
    <phoneticPr fontId="1" type="noConversion"/>
  </si>
  <si>
    <t xml:space="preserve">曾祥新  </t>
    <phoneticPr fontId="1" type="noConversion"/>
  </si>
  <si>
    <t>5724</t>
    <phoneticPr fontId="1" type="noConversion"/>
  </si>
  <si>
    <t xml:space="preserve">曾惠珍  </t>
    <phoneticPr fontId="1" type="noConversion"/>
  </si>
  <si>
    <t>1933</t>
    <phoneticPr fontId="1" type="noConversion"/>
  </si>
  <si>
    <t xml:space="preserve">曾結儀(婧的公主)  </t>
    <phoneticPr fontId="1" type="noConversion"/>
  </si>
  <si>
    <t>5142, 9913</t>
    <phoneticPr fontId="1" type="noConversion"/>
  </si>
  <si>
    <t xml:space="preserve">曾瑞明  </t>
    <phoneticPr fontId="1" type="noConversion"/>
  </si>
  <si>
    <t>5076</t>
    <phoneticPr fontId="1" type="noConversion"/>
  </si>
  <si>
    <t xml:space="preserve">曾福全  </t>
    <phoneticPr fontId="1" type="noConversion"/>
  </si>
  <si>
    <t>7144</t>
    <phoneticPr fontId="1" type="noConversion"/>
  </si>
  <si>
    <t xml:space="preserve">曾維州  </t>
    <phoneticPr fontId="1" type="noConversion"/>
  </si>
  <si>
    <t>9662</t>
    <phoneticPr fontId="1" type="noConversion"/>
  </si>
  <si>
    <t xml:space="preserve">曾慶田  </t>
    <phoneticPr fontId="1" type="noConversion"/>
  </si>
  <si>
    <t>8046</t>
    <phoneticPr fontId="1" type="noConversion"/>
  </si>
  <si>
    <t xml:space="preserve">曾曉輝  </t>
    <phoneticPr fontId="1" type="noConversion"/>
  </si>
  <si>
    <t>4386, 8036</t>
    <phoneticPr fontId="1" type="noConversion"/>
  </si>
  <si>
    <t xml:space="preserve">曾穎慈  </t>
    <phoneticPr fontId="1" type="noConversion"/>
  </si>
  <si>
    <t>9667</t>
    <phoneticPr fontId="1" type="noConversion"/>
  </si>
  <si>
    <t xml:space="preserve">曾繁裕  </t>
    <phoneticPr fontId="1" type="noConversion"/>
  </si>
  <si>
    <t>6953</t>
    <phoneticPr fontId="1" type="noConversion"/>
  </si>
  <si>
    <t xml:space="preserve">曾寶兒  </t>
    <phoneticPr fontId="1" type="noConversion"/>
  </si>
  <si>
    <t>7181</t>
    <phoneticPr fontId="1" type="noConversion"/>
  </si>
  <si>
    <t xml:space="preserve">曾獻輝  </t>
    <phoneticPr fontId="1" type="noConversion"/>
  </si>
  <si>
    <t>9517</t>
    <phoneticPr fontId="1" type="noConversion"/>
  </si>
  <si>
    <t xml:space="preserve">曾頴慈  </t>
    <phoneticPr fontId="1" type="noConversion"/>
  </si>
  <si>
    <t>7145-7146</t>
    <phoneticPr fontId="1" type="noConversion"/>
  </si>
  <si>
    <t xml:space="preserve">朝日新聞出版  </t>
    <phoneticPr fontId="1" type="noConversion"/>
  </si>
  <si>
    <t>5083, 5358</t>
    <phoneticPr fontId="1" type="noConversion"/>
  </si>
  <si>
    <t xml:space="preserve">森本雅之  </t>
    <phoneticPr fontId="1" type="noConversion"/>
  </si>
  <si>
    <t xml:space="preserve">森美  </t>
    <phoneticPr fontId="1" type="noConversion"/>
  </si>
  <si>
    <t>9753, 10982</t>
    <phoneticPr fontId="1" type="noConversion"/>
  </si>
  <si>
    <t xml:space="preserve">森焱  </t>
    <phoneticPr fontId="1" type="noConversion"/>
  </si>
  <si>
    <t>7091</t>
    <phoneticPr fontId="1" type="noConversion"/>
  </si>
  <si>
    <t xml:space="preserve">游正鐘  </t>
    <phoneticPr fontId="1" type="noConversion"/>
  </si>
  <si>
    <t>7408</t>
    <phoneticPr fontId="1" type="noConversion"/>
  </si>
  <si>
    <t xml:space="preserve">游欣妮  </t>
    <phoneticPr fontId="1" type="noConversion"/>
  </si>
  <si>
    <t>4482, 7382</t>
    <phoneticPr fontId="1" type="noConversion"/>
  </si>
  <si>
    <t xml:space="preserve">游俊豪  </t>
    <phoneticPr fontId="1" type="noConversion"/>
  </si>
  <si>
    <t>2306</t>
    <phoneticPr fontId="1" type="noConversion"/>
  </si>
  <si>
    <t xml:space="preserve">游思行  </t>
    <phoneticPr fontId="1" type="noConversion"/>
  </si>
  <si>
    <t>4809, 4945</t>
    <phoneticPr fontId="1" type="noConversion"/>
  </si>
  <si>
    <t xml:space="preserve">游菜籽  </t>
    <phoneticPr fontId="1" type="noConversion"/>
  </si>
  <si>
    <t>10989</t>
    <phoneticPr fontId="1" type="noConversion"/>
  </si>
  <si>
    <t xml:space="preserve">游達裕  </t>
    <phoneticPr fontId="1" type="noConversion"/>
  </si>
  <si>
    <t>5290</t>
    <phoneticPr fontId="1" type="noConversion"/>
  </si>
  <si>
    <t xml:space="preserve">湖心  </t>
    <phoneticPr fontId="1" type="noConversion"/>
  </si>
  <si>
    <t xml:space="preserve">港九獨立大隊史編寫組  </t>
    <phoneticPr fontId="1" type="noConversion"/>
  </si>
  <si>
    <t>7831</t>
    <phoneticPr fontId="1" type="noConversion"/>
  </si>
  <si>
    <t xml:space="preserve">港燈電力投資有限公司  </t>
    <phoneticPr fontId="1" type="noConversion"/>
  </si>
  <si>
    <t>5323</t>
    <phoneticPr fontId="1" type="noConversion"/>
  </si>
  <si>
    <t xml:space="preserve">港識多史  </t>
    <phoneticPr fontId="1" type="noConversion"/>
  </si>
  <si>
    <t>4865, 6954</t>
    <phoneticPr fontId="1" type="noConversion"/>
  </si>
  <si>
    <t xml:space="preserve">湯文亮  </t>
    <phoneticPr fontId="1" type="noConversion"/>
  </si>
  <si>
    <t>5446</t>
    <phoneticPr fontId="1" type="noConversion"/>
  </si>
  <si>
    <t xml:space="preserve">湯用彤  </t>
    <phoneticPr fontId="1" type="noConversion"/>
  </si>
  <si>
    <t>4708</t>
    <phoneticPr fontId="1" type="noConversion"/>
  </si>
  <si>
    <t xml:space="preserve">湯志義  </t>
    <phoneticPr fontId="1" type="noConversion"/>
  </si>
  <si>
    <t xml:space="preserve">湯國鈞  </t>
    <phoneticPr fontId="1" type="noConversion"/>
  </si>
  <si>
    <t>10252</t>
    <phoneticPr fontId="1" type="noConversion"/>
  </si>
  <si>
    <t xml:space="preserve">湯漢  </t>
    <phoneticPr fontId="1" type="noConversion"/>
  </si>
  <si>
    <t>5405</t>
    <phoneticPr fontId="1" type="noConversion"/>
  </si>
  <si>
    <t xml:space="preserve">無錫藥明康德新藥開發股份有限公司  </t>
    <phoneticPr fontId="1" type="noConversion"/>
  </si>
  <si>
    <t>5327</t>
    <phoneticPr fontId="1" type="noConversion"/>
  </si>
  <si>
    <t xml:space="preserve">焦立松  </t>
    <phoneticPr fontId="1" type="noConversion"/>
  </si>
  <si>
    <t>7424</t>
    <phoneticPr fontId="1" type="noConversion"/>
  </si>
  <si>
    <t xml:space="preserve">焦娟  </t>
    <phoneticPr fontId="1" type="noConversion"/>
  </si>
  <si>
    <t xml:space="preserve">焦靜  </t>
    <phoneticPr fontId="1" type="noConversion"/>
  </si>
  <si>
    <t xml:space="preserve">番茄  </t>
    <phoneticPr fontId="1" type="noConversion"/>
  </si>
  <si>
    <t xml:space="preserve">程介明  </t>
    <phoneticPr fontId="1" type="noConversion"/>
  </si>
  <si>
    <t xml:space="preserve">程方昊  </t>
    <phoneticPr fontId="1" type="noConversion"/>
  </si>
  <si>
    <t>4909</t>
    <phoneticPr fontId="1" type="noConversion"/>
  </si>
  <si>
    <t xml:space="preserve">程日禛  </t>
    <phoneticPr fontId="1" type="noConversion"/>
  </si>
  <si>
    <t>5200</t>
    <phoneticPr fontId="1" type="noConversion"/>
  </si>
  <si>
    <t xml:space="preserve">程玉才  </t>
    <phoneticPr fontId="1" type="noConversion"/>
  </si>
  <si>
    <t>1589</t>
    <phoneticPr fontId="1" type="noConversion"/>
  </si>
  <si>
    <t xml:space="preserve">程冰心  </t>
    <phoneticPr fontId="1" type="noConversion"/>
  </si>
  <si>
    <t>2014</t>
    <phoneticPr fontId="1" type="noConversion"/>
  </si>
  <si>
    <t xml:space="preserve">程俊  </t>
    <phoneticPr fontId="1" type="noConversion"/>
  </si>
  <si>
    <t>7448</t>
    <phoneticPr fontId="1" type="noConversion"/>
  </si>
  <si>
    <t xml:space="preserve">程美寶  </t>
    <phoneticPr fontId="1" type="noConversion"/>
  </si>
  <si>
    <t>5475</t>
    <phoneticPr fontId="1" type="noConversion"/>
  </si>
  <si>
    <t xml:space="preserve">程家琪  </t>
    <phoneticPr fontId="1" type="noConversion"/>
  </si>
  <si>
    <t xml:space="preserve">程庸  </t>
    <phoneticPr fontId="1" type="noConversion"/>
  </si>
  <si>
    <t>1507</t>
    <phoneticPr fontId="1" type="noConversion"/>
  </si>
  <si>
    <t xml:space="preserve">程雪丹  </t>
    <phoneticPr fontId="1" type="noConversion"/>
  </si>
  <si>
    <t>11048</t>
    <phoneticPr fontId="1" type="noConversion"/>
  </si>
  <si>
    <t xml:space="preserve">程寶林  </t>
    <phoneticPr fontId="1" type="noConversion"/>
  </si>
  <si>
    <t>9525</t>
    <phoneticPr fontId="1" type="noConversion"/>
  </si>
  <si>
    <t xml:space="preserve">童小芳  </t>
    <phoneticPr fontId="1" type="noConversion"/>
  </si>
  <si>
    <t>7148, 7687</t>
    <phoneticPr fontId="1" type="noConversion"/>
  </si>
  <si>
    <t xml:space="preserve">童之偉  </t>
    <phoneticPr fontId="1" type="noConversion"/>
  </si>
  <si>
    <t>4447</t>
    <phoneticPr fontId="1" type="noConversion"/>
  </si>
  <si>
    <t xml:space="preserve">童旭東  </t>
    <phoneticPr fontId="1" type="noConversion"/>
  </si>
  <si>
    <t>2242</t>
    <phoneticPr fontId="1" type="noConversion"/>
  </si>
  <si>
    <t xml:space="preserve">童軍知友社  </t>
    <phoneticPr fontId="1" type="noConversion"/>
  </si>
  <si>
    <t>7576</t>
    <phoneticPr fontId="1" type="noConversion"/>
  </si>
  <si>
    <t xml:space="preserve">童悅早教  </t>
    <phoneticPr fontId="1" type="noConversion"/>
  </si>
  <si>
    <t>10135-10139</t>
    <phoneticPr fontId="1" type="noConversion"/>
  </si>
  <si>
    <t xml:space="preserve">童畫小巫  </t>
    <phoneticPr fontId="1" type="noConversion"/>
  </si>
  <si>
    <t>5627</t>
    <phoneticPr fontId="1" type="noConversion"/>
  </si>
  <si>
    <t xml:space="preserve">童樂卉  </t>
    <phoneticPr fontId="1" type="noConversion"/>
  </si>
  <si>
    <t xml:space="preserve">筆克遠東集團有限公司  </t>
    <phoneticPr fontId="1" type="noConversion"/>
  </si>
  <si>
    <t>7847</t>
    <phoneticPr fontId="1" type="noConversion"/>
  </si>
  <si>
    <t xml:space="preserve">等一等  </t>
    <phoneticPr fontId="1" type="noConversion"/>
  </si>
  <si>
    <t>7849</t>
    <phoneticPr fontId="1" type="noConversion"/>
  </si>
  <si>
    <t xml:space="preserve">筒井哲也  </t>
    <phoneticPr fontId="1" type="noConversion"/>
  </si>
  <si>
    <t>5821-5822</t>
    <phoneticPr fontId="1" type="noConversion"/>
  </si>
  <si>
    <t xml:space="preserve">結城正美  </t>
    <phoneticPr fontId="1" type="noConversion"/>
  </si>
  <si>
    <t>5653-5659</t>
    <phoneticPr fontId="1" type="noConversion"/>
  </si>
  <si>
    <t xml:space="preserve">結盧學社  </t>
    <phoneticPr fontId="1" type="noConversion"/>
  </si>
  <si>
    <t>7607</t>
    <phoneticPr fontId="1" type="noConversion"/>
  </si>
  <si>
    <t xml:space="preserve">紫山川崎三郎  </t>
    <phoneticPr fontId="1" type="noConversion"/>
  </si>
  <si>
    <t xml:space="preserve">紫金礦業集團股份有限公司  </t>
    <phoneticPr fontId="1" type="noConversion"/>
  </si>
  <si>
    <t>5341</t>
    <phoneticPr fontId="1" type="noConversion"/>
  </si>
  <si>
    <t xml:space="preserve">紫砂  </t>
    <phoneticPr fontId="1" type="noConversion"/>
  </si>
  <si>
    <t>6926</t>
    <phoneticPr fontId="1" type="noConversion"/>
  </si>
  <si>
    <t xml:space="preserve">紫凌兒  </t>
    <phoneticPr fontId="1" type="noConversion"/>
  </si>
  <si>
    <t>2409</t>
    <phoneticPr fontId="1" type="noConversion"/>
  </si>
  <si>
    <t xml:space="preserve">善本出版有限公司  </t>
    <phoneticPr fontId="1" type="noConversion"/>
  </si>
  <si>
    <t xml:space="preserve">善道同行—嗇色園黃大仙祠百載道情編輯委員會  </t>
    <phoneticPr fontId="1" type="noConversion"/>
  </si>
  <si>
    <t>5352</t>
    <phoneticPr fontId="1" type="noConversion"/>
  </si>
  <si>
    <t xml:space="preserve">舒巷城  </t>
    <phoneticPr fontId="1" type="noConversion"/>
  </si>
  <si>
    <t>9814, 10240, 10927</t>
    <phoneticPr fontId="1" type="noConversion"/>
  </si>
  <si>
    <t xml:space="preserve">舜斑  </t>
    <phoneticPr fontId="1" type="noConversion"/>
  </si>
  <si>
    <t>8168</t>
    <phoneticPr fontId="1" type="noConversion"/>
  </si>
  <si>
    <t xml:space="preserve">華東小學蓓蕾文學社  </t>
    <phoneticPr fontId="1" type="noConversion"/>
  </si>
  <si>
    <t>1857</t>
    <phoneticPr fontId="1" type="noConversion"/>
  </si>
  <si>
    <t xml:space="preserve">華發物業服務集團有限公司  </t>
    <phoneticPr fontId="1" type="noConversion"/>
  </si>
  <si>
    <t>5356</t>
    <phoneticPr fontId="1" type="noConversion"/>
  </si>
  <si>
    <t xml:space="preserve">華融國際金融控股有限公司  </t>
    <phoneticPr fontId="1" type="noConversion"/>
  </si>
  <si>
    <t>2248, 5357</t>
    <phoneticPr fontId="1" type="noConversion"/>
  </si>
  <si>
    <t xml:space="preserve">菜姨姨  </t>
    <phoneticPr fontId="1" type="noConversion"/>
  </si>
  <si>
    <t>9875-9876</t>
    <phoneticPr fontId="1" type="noConversion"/>
  </si>
  <si>
    <t xml:space="preserve">覃少軍  </t>
    <phoneticPr fontId="1" type="noConversion"/>
  </si>
  <si>
    <t>1916</t>
    <phoneticPr fontId="1" type="noConversion"/>
  </si>
  <si>
    <t xml:space="preserve">覃志生  </t>
    <phoneticPr fontId="1" type="noConversion"/>
  </si>
  <si>
    <t>2416</t>
    <phoneticPr fontId="1" type="noConversion"/>
  </si>
  <si>
    <t xml:space="preserve">覃哲西  </t>
    <phoneticPr fontId="1" type="noConversion"/>
  </si>
  <si>
    <t>4811</t>
    <phoneticPr fontId="1" type="noConversion"/>
  </si>
  <si>
    <t xml:space="preserve">費士根  </t>
    <phoneticPr fontId="1" type="noConversion"/>
  </si>
  <si>
    <t>7662</t>
    <phoneticPr fontId="1" type="noConversion"/>
  </si>
  <si>
    <t xml:space="preserve">費以民  </t>
    <phoneticPr fontId="1" type="noConversion"/>
  </si>
  <si>
    <t>7328</t>
    <phoneticPr fontId="1" type="noConversion"/>
  </si>
  <si>
    <t xml:space="preserve">費榮貴  </t>
    <phoneticPr fontId="1" type="noConversion"/>
  </si>
  <si>
    <t>7702</t>
    <phoneticPr fontId="1" type="noConversion"/>
  </si>
  <si>
    <t xml:space="preserve">賀世榮  </t>
    <phoneticPr fontId="1" type="noConversion"/>
  </si>
  <si>
    <t>2612</t>
    <phoneticPr fontId="1" type="noConversion"/>
  </si>
  <si>
    <t xml:space="preserve">賀延光  </t>
    <phoneticPr fontId="1" type="noConversion"/>
  </si>
  <si>
    <t>5738</t>
    <phoneticPr fontId="1" type="noConversion"/>
  </si>
  <si>
    <t xml:space="preserve">賀紐曼  </t>
    <phoneticPr fontId="1" type="noConversion"/>
  </si>
  <si>
    <t>5785-5786</t>
    <phoneticPr fontId="1" type="noConversion"/>
  </si>
  <si>
    <t xml:space="preserve">賀耀敏  </t>
    <phoneticPr fontId="1" type="noConversion"/>
  </si>
  <si>
    <t>2482</t>
    <phoneticPr fontId="1" type="noConversion"/>
  </si>
  <si>
    <t xml:space="preserve">賀麟  </t>
    <phoneticPr fontId="1" type="noConversion"/>
  </si>
  <si>
    <t xml:space="preserve">超媒體控股有限公司  </t>
    <phoneticPr fontId="1" type="noConversion"/>
  </si>
  <si>
    <t>7865</t>
    <phoneticPr fontId="1" type="noConversion"/>
  </si>
  <si>
    <t xml:space="preserve">超媒體編輯組  </t>
    <phoneticPr fontId="1" type="noConversion"/>
  </si>
  <si>
    <t>5235</t>
    <phoneticPr fontId="1" type="noConversion"/>
  </si>
  <si>
    <t xml:space="preserve">超超超容易迷宮！腦力大對決委員會  </t>
    <phoneticPr fontId="1" type="noConversion"/>
  </si>
  <si>
    <t>2252</t>
    <phoneticPr fontId="1" type="noConversion"/>
  </si>
  <si>
    <t xml:space="preserve">超超超難找不同！偵探頭腦大考驗委員會  </t>
    <phoneticPr fontId="1" type="noConversion"/>
  </si>
  <si>
    <t>2253</t>
    <phoneticPr fontId="1" type="noConversion"/>
  </si>
  <si>
    <t xml:space="preserve">超超超難找不同！腦潛能開發委員會  </t>
    <phoneticPr fontId="1" type="noConversion"/>
  </si>
  <si>
    <t>2254</t>
    <phoneticPr fontId="1" type="noConversion"/>
  </si>
  <si>
    <t xml:space="preserve">超超超難找找看！300個失物在哪裏委員會  </t>
    <phoneticPr fontId="1" type="noConversion"/>
  </si>
  <si>
    <t>2255</t>
    <phoneticPr fontId="1" type="noConversion"/>
  </si>
  <si>
    <t xml:space="preserve">越秀地產股份有限公司  </t>
    <phoneticPr fontId="1" type="noConversion"/>
  </si>
  <si>
    <t>5367</t>
    <phoneticPr fontId="1" type="noConversion"/>
  </si>
  <si>
    <t xml:space="preserve">越秀房地產投資信託基金  </t>
    <phoneticPr fontId="1" type="noConversion"/>
  </si>
  <si>
    <t>5368</t>
    <phoneticPr fontId="1" type="noConversion"/>
  </si>
  <si>
    <t xml:space="preserve">越秀服務集團有限公司  </t>
    <phoneticPr fontId="1" type="noConversion"/>
  </si>
  <si>
    <t>5369</t>
    <phoneticPr fontId="1" type="noConversion"/>
  </si>
  <si>
    <t xml:space="preserve">進智公共交通控股有限公司  </t>
    <phoneticPr fontId="1" type="noConversion"/>
  </si>
  <si>
    <t>10621</t>
    <phoneticPr fontId="1" type="noConversion"/>
  </si>
  <si>
    <t xml:space="preserve">鄂明爾  </t>
    <phoneticPr fontId="1" type="noConversion"/>
  </si>
  <si>
    <t xml:space="preserve">集古齋  </t>
    <phoneticPr fontId="1" type="noConversion"/>
  </si>
  <si>
    <t>8101</t>
    <phoneticPr fontId="1" type="noConversion"/>
  </si>
  <si>
    <t xml:space="preserve">雁越荒原  </t>
    <phoneticPr fontId="1" type="noConversion"/>
  </si>
  <si>
    <t>4341, 5693</t>
    <phoneticPr fontId="1" type="noConversion"/>
  </si>
  <si>
    <t xml:space="preserve">雅仁  </t>
    <phoneticPr fontId="1" type="noConversion"/>
  </si>
  <si>
    <t>2237, 5766, 8272-8273, 10619</t>
    <phoneticPr fontId="1" type="noConversion"/>
  </si>
  <si>
    <t xml:space="preserve">雅各臣科研製藥有限公司  </t>
    <phoneticPr fontId="1" type="noConversion"/>
  </si>
  <si>
    <t>10625</t>
    <phoneticPr fontId="1" type="noConversion"/>
  </si>
  <si>
    <t xml:space="preserve">雅居樂集團控股有限公司  </t>
    <phoneticPr fontId="1" type="noConversion"/>
  </si>
  <si>
    <t>5375</t>
    <phoneticPr fontId="1" type="noConversion"/>
  </si>
  <si>
    <t xml:space="preserve">雲文子  </t>
    <phoneticPr fontId="1" type="noConversion"/>
  </si>
  <si>
    <t>2283</t>
    <phoneticPr fontId="1" type="noConversion"/>
  </si>
  <si>
    <t xml:space="preserve">雲彤  </t>
    <phoneticPr fontId="1" type="noConversion"/>
  </si>
  <si>
    <t>7410</t>
    <phoneticPr fontId="1" type="noConversion"/>
  </si>
  <si>
    <t xml:space="preserve">雲杉平面  </t>
    <phoneticPr fontId="1" type="noConversion"/>
  </si>
  <si>
    <t>10867-10871</t>
    <phoneticPr fontId="1" type="noConversion"/>
  </si>
  <si>
    <t xml:space="preserve">雲昭  </t>
    <phoneticPr fontId="1" type="noConversion"/>
  </si>
  <si>
    <t>5343, 7850</t>
    <phoneticPr fontId="1" type="noConversion"/>
  </si>
  <si>
    <t xml:space="preserve">雲音樂股份有限公司  </t>
    <phoneticPr fontId="1" type="noConversion"/>
  </si>
  <si>
    <t>5378</t>
    <phoneticPr fontId="1" type="noConversion"/>
  </si>
  <si>
    <t xml:space="preserve">雲頂新耀有限公司  </t>
    <phoneticPr fontId="1" type="noConversion"/>
  </si>
  <si>
    <t>5379</t>
    <phoneticPr fontId="1" type="noConversion"/>
  </si>
  <si>
    <t xml:space="preserve">雲滴‧塵  </t>
    <phoneticPr fontId="1" type="noConversion"/>
  </si>
  <si>
    <t>5377</t>
    <phoneticPr fontId="1" type="noConversion"/>
  </si>
  <si>
    <t xml:space="preserve">雲碧琳  </t>
    <phoneticPr fontId="1" type="noConversion"/>
  </si>
  <si>
    <t>2682</t>
    <phoneticPr fontId="1" type="noConversion"/>
  </si>
  <si>
    <t xml:space="preserve">雲影  </t>
    <phoneticPr fontId="1" type="noConversion"/>
  </si>
  <si>
    <t xml:space="preserve">雲錦玲  </t>
    <phoneticPr fontId="1" type="noConversion"/>
  </si>
  <si>
    <t xml:space="preserve">項華  </t>
    <phoneticPr fontId="1" type="noConversion"/>
  </si>
  <si>
    <t>1636</t>
    <phoneticPr fontId="1" type="noConversion"/>
  </si>
  <si>
    <t xml:space="preserve">順豐房託資產管理有限公司  </t>
    <phoneticPr fontId="1" type="noConversion"/>
  </si>
  <si>
    <t>2285, 7880, 10632</t>
    <phoneticPr fontId="1" type="noConversion"/>
  </si>
  <si>
    <t xml:space="preserve">須彌  </t>
    <phoneticPr fontId="1" type="noConversion"/>
  </si>
  <si>
    <t xml:space="preserve">飲江  </t>
    <phoneticPr fontId="1" type="noConversion"/>
  </si>
  <si>
    <t>7419</t>
    <phoneticPr fontId="1" type="noConversion"/>
  </si>
  <si>
    <t xml:space="preserve">馮小川  </t>
    <phoneticPr fontId="1" type="noConversion"/>
  </si>
  <si>
    <t>8160</t>
    <phoneticPr fontId="1" type="noConversion"/>
  </si>
  <si>
    <t xml:space="preserve">馮小滿  </t>
    <phoneticPr fontId="1" type="noConversion"/>
  </si>
  <si>
    <t>10437</t>
    <phoneticPr fontId="1" type="noConversion"/>
  </si>
  <si>
    <t xml:space="preserve">馮友蘭  </t>
    <phoneticPr fontId="1" type="noConversion"/>
  </si>
  <si>
    <t xml:space="preserve">馮比比  </t>
    <phoneticPr fontId="1" type="noConversion"/>
  </si>
  <si>
    <t>5780, 10805</t>
    <phoneticPr fontId="1" type="noConversion"/>
  </si>
  <si>
    <t xml:space="preserve">馮世奇  </t>
    <phoneticPr fontId="1" type="noConversion"/>
  </si>
  <si>
    <t>2115</t>
    <phoneticPr fontId="1" type="noConversion"/>
  </si>
  <si>
    <t xml:space="preserve">馮亦蓉  </t>
    <phoneticPr fontId="1" type="noConversion"/>
  </si>
  <si>
    <t xml:space="preserve">馮光至  </t>
    <phoneticPr fontId="1" type="noConversion"/>
  </si>
  <si>
    <t>1467</t>
    <phoneticPr fontId="1" type="noConversion"/>
  </si>
  <si>
    <t xml:space="preserve">馮羽  </t>
    <phoneticPr fontId="1" type="noConversion"/>
  </si>
  <si>
    <t>10296</t>
    <phoneticPr fontId="1" type="noConversion"/>
  </si>
  <si>
    <t xml:space="preserve">馮志弘  </t>
    <phoneticPr fontId="1" type="noConversion"/>
  </si>
  <si>
    <t xml:space="preserve">馮邦彥  </t>
    <phoneticPr fontId="1" type="noConversion"/>
  </si>
  <si>
    <t>7573</t>
    <phoneticPr fontId="1" type="noConversion"/>
  </si>
  <si>
    <t xml:space="preserve">馮珍今  </t>
    <phoneticPr fontId="1" type="noConversion"/>
  </si>
  <si>
    <t>7225</t>
    <phoneticPr fontId="1" type="noConversion"/>
  </si>
  <si>
    <t xml:space="preserve">馮振業  </t>
    <phoneticPr fontId="1" type="noConversion"/>
  </si>
  <si>
    <t>2024-2025, 7613</t>
    <phoneticPr fontId="1" type="noConversion"/>
  </si>
  <si>
    <t xml:space="preserve">馮健鏗  </t>
    <phoneticPr fontId="1" type="noConversion"/>
  </si>
  <si>
    <t>1797</t>
    <phoneticPr fontId="1" type="noConversion"/>
  </si>
  <si>
    <t xml:space="preserve">馮偉才  </t>
    <phoneticPr fontId="1" type="noConversion"/>
  </si>
  <si>
    <t>5013</t>
    <phoneticPr fontId="1" type="noConversion"/>
  </si>
  <si>
    <t xml:space="preserve">馮淑仙  </t>
    <phoneticPr fontId="1" type="noConversion"/>
  </si>
  <si>
    <t xml:space="preserve">馮象  </t>
    <phoneticPr fontId="1" type="noConversion"/>
  </si>
  <si>
    <t>2649</t>
    <phoneticPr fontId="1" type="noConversion"/>
  </si>
  <si>
    <t xml:space="preserve">馮煒光  </t>
    <phoneticPr fontId="1" type="noConversion"/>
  </si>
  <si>
    <t>4316</t>
    <phoneticPr fontId="1" type="noConversion"/>
  </si>
  <si>
    <t xml:space="preserve">馮團彬  </t>
    <phoneticPr fontId="1" type="noConversion"/>
  </si>
  <si>
    <t>7314</t>
    <phoneticPr fontId="1" type="noConversion"/>
  </si>
  <si>
    <t xml:space="preserve">馮漢賢  </t>
    <phoneticPr fontId="1" type="noConversion"/>
  </si>
  <si>
    <t xml:space="preserve">馮劍南  </t>
    <phoneticPr fontId="1" type="noConversion"/>
  </si>
  <si>
    <t>1917, 10130</t>
    <phoneticPr fontId="1" type="noConversion"/>
  </si>
  <si>
    <t xml:space="preserve">馮樹勳  </t>
    <phoneticPr fontId="1" type="noConversion"/>
  </si>
  <si>
    <t xml:space="preserve">馮穎珊  </t>
    <phoneticPr fontId="1" type="noConversion"/>
  </si>
  <si>
    <t xml:space="preserve">馮錦堂  </t>
    <phoneticPr fontId="1" type="noConversion"/>
  </si>
  <si>
    <t>4743</t>
    <phoneticPr fontId="1" type="noConversion"/>
  </si>
  <si>
    <t xml:space="preserve">馮錦祥  </t>
    <phoneticPr fontId="1" type="noConversion"/>
  </si>
  <si>
    <t>7446</t>
    <phoneticPr fontId="1" type="noConversion"/>
  </si>
  <si>
    <t xml:space="preserve">馮賽茵  </t>
    <phoneticPr fontId="1" type="noConversion"/>
  </si>
  <si>
    <t xml:space="preserve">黃丙剛  </t>
    <phoneticPr fontId="1" type="noConversion"/>
  </si>
  <si>
    <t xml:space="preserve">黃大成  </t>
    <phoneticPr fontId="1" type="noConversion"/>
  </si>
  <si>
    <t>11103</t>
    <phoneticPr fontId="1" type="noConversion"/>
  </si>
  <si>
    <t xml:space="preserve">黃大傑  </t>
    <phoneticPr fontId="1" type="noConversion"/>
  </si>
  <si>
    <t>4855</t>
    <phoneticPr fontId="1" type="noConversion"/>
  </si>
  <si>
    <t xml:space="preserve">黃大業  </t>
    <phoneticPr fontId="1" type="noConversion"/>
  </si>
  <si>
    <t>7779</t>
    <phoneticPr fontId="1" type="noConversion"/>
  </si>
  <si>
    <t xml:space="preserve">黃小媚  </t>
    <phoneticPr fontId="1" type="noConversion"/>
  </si>
  <si>
    <t xml:space="preserve">黃小燕  </t>
    <phoneticPr fontId="1" type="noConversion"/>
  </si>
  <si>
    <t xml:space="preserve">黃中潤  </t>
    <phoneticPr fontId="1" type="noConversion"/>
  </si>
  <si>
    <t>4726</t>
    <phoneticPr fontId="1" type="noConversion"/>
  </si>
  <si>
    <t xml:space="preserve">黃少婷  </t>
    <phoneticPr fontId="1" type="noConversion"/>
  </si>
  <si>
    <t>1361</t>
    <phoneticPr fontId="1" type="noConversion"/>
  </si>
  <si>
    <t xml:space="preserve">黃心村  </t>
    <phoneticPr fontId="1" type="noConversion"/>
  </si>
  <si>
    <t>8128</t>
    <phoneticPr fontId="1" type="noConversion"/>
  </si>
  <si>
    <t xml:space="preserve">黃正龍  </t>
    <phoneticPr fontId="1" type="noConversion"/>
  </si>
  <si>
    <t xml:space="preserve">黃永和  </t>
    <phoneticPr fontId="1" type="noConversion"/>
  </si>
  <si>
    <t>2307</t>
    <phoneticPr fontId="1" type="noConversion"/>
  </si>
  <si>
    <t xml:space="preserve">黃永浩  </t>
    <phoneticPr fontId="1" type="noConversion"/>
  </si>
  <si>
    <t>7344</t>
    <phoneticPr fontId="1" type="noConversion"/>
  </si>
  <si>
    <t xml:space="preserve">黃永康  </t>
    <phoneticPr fontId="1" type="noConversion"/>
  </si>
  <si>
    <t>5373</t>
    <phoneticPr fontId="1" type="noConversion"/>
  </si>
  <si>
    <t xml:space="preserve">黃永漢  </t>
    <phoneticPr fontId="1" type="noConversion"/>
  </si>
  <si>
    <t>1847-1848</t>
    <phoneticPr fontId="1" type="noConversion"/>
  </si>
  <si>
    <t xml:space="preserve">黃玉珍  </t>
    <phoneticPr fontId="1" type="noConversion"/>
  </si>
  <si>
    <t>9746</t>
    <phoneticPr fontId="1" type="noConversion"/>
  </si>
  <si>
    <t xml:space="preserve">黃申  </t>
    <phoneticPr fontId="1" type="noConversion"/>
  </si>
  <si>
    <t>7992</t>
    <phoneticPr fontId="1" type="noConversion"/>
  </si>
  <si>
    <t xml:space="preserve">黃任重  </t>
    <phoneticPr fontId="1" type="noConversion"/>
  </si>
  <si>
    <t>7647</t>
    <phoneticPr fontId="1" type="noConversion"/>
  </si>
  <si>
    <t xml:space="preserve">黃仲良  </t>
    <phoneticPr fontId="1" type="noConversion"/>
  </si>
  <si>
    <t xml:space="preserve">黃仲遠  </t>
    <phoneticPr fontId="1" type="noConversion"/>
  </si>
  <si>
    <t>5624</t>
    <phoneticPr fontId="1" type="noConversion"/>
  </si>
  <si>
    <t xml:space="preserve">黃兆漢  </t>
    <phoneticPr fontId="1" type="noConversion"/>
  </si>
  <si>
    <t>4724</t>
    <phoneticPr fontId="1" type="noConversion"/>
  </si>
  <si>
    <t xml:space="preserve">黃匡忠  </t>
    <phoneticPr fontId="1" type="noConversion"/>
  </si>
  <si>
    <t>7077</t>
    <phoneticPr fontId="1" type="noConversion"/>
  </si>
  <si>
    <t xml:space="preserve">黃宇和  </t>
    <phoneticPr fontId="1" type="noConversion"/>
  </si>
  <si>
    <t>1925</t>
    <phoneticPr fontId="1" type="noConversion"/>
  </si>
  <si>
    <t xml:space="preserve">黃宇軒  </t>
    <phoneticPr fontId="1" type="noConversion"/>
  </si>
  <si>
    <t>10285</t>
    <phoneticPr fontId="1" type="noConversion"/>
  </si>
  <si>
    <t xml:space="preserve">黃安倫  </t>
    <phoneticPr fontId="1" type="noConversion"/>
  </si>
  <si>
    <t>4964</t>
    <phoneticPr fontId="1" type="noConversion"/>
  </si>
  <si>
    <t xml:space="preserve">黃伶  </t>
    <phoneticPr fontId="1" type="noConversion"/>
  </si>
  <si>
    <t>4381</t>
    <phoneticPr fontId="1" type="noConversion"/>
  </si>
  <si>
    <t xml:space="preserve">黃利利  </t>
    <phoneticPr fontId="1" type="noConversion"/>
  </si>
  <si>
    <t>5432</t>
    <phoneticPr fontId="1" type="noConversion"/>
  </si>
  <si>
    <t xml:space="preserve">黃妍穎  </t>
    <phoneticPr fontId="1" type="noConversion"/>
  </si>
  <si>
    <t xml:space="preserve">黃志輝  </t>
    <phoneticPr fontId="1" type="noConversion"/>
  </si>
  <si>
    <t xml:space="preserve">黃秀蓮  </t>
    <phoneticPr fontId="1" type="noConversion"/>
  </si>
  <si>
    <t>1647</t>
    <phoneticPr fontId="1" type="noConversion"/>
  </si>
  <si>
    <t xml:space="preserve">黃芓程  </t>
    <phoneticPr fontId="1" type="noConversion"/>
  </si>
  <si>
    <t>2691</t>
    <phoneticPr fontId="1" type="noConversion"/>
  </si>
  <si>
    <t xml:space="preserve">黃卓生  </t>
    <phoneticPr fontId="1" type="noConversion"/>
  </si>
  <si>
    <t>7537</t>
    <phoneticPr fontId="1" type="noConversion"/>
  </si>
  <si>
    <t xml:space="preserve">黃念欣  </t>
    <phoneticPr fontId="1" type="noConversion"/>
  </si>
  <si>
    <t>6964, 8190</t>
    <phoneticPr fontId="1" type="noConversion"/>
  </si>
  <si>
    <t xml:space="preserve">黃承恩  </t>
    <phoneticPr fontId="1" type="noConversion"/>
  </si>
  <si>
    <t>1382, 1753</t>
    <phoneticPr fontId="1" type="noConversion"/>
  </si>
  <si>
    <t xml:space="preserve">黃承強  </t>
    <phoneticPr fontId="1" type="noConversion"/>
  </si>
  <si>
    <t>7326</t>
    <phoneticPr fontId="1" type="noConversion"/>
  </si>
  <si>
    <t xml:space="preserve">黃明嘉  </t>
    <phoneticPr fontId="1" type="noConversion"/>
  </si>
  <si>
    <t>7513</t>
    <phoneticPr fontId="1" type="noConversion"/>
  </si>
  <si>
    <t xml:space="preserve">黃明樂  </t>
    <phoneticPr fontId="1" type="noConversion"/>
  </si>
  <si>
    <t>4949</t>
    <phoneticPr fontId="1" type="noConversion"/>
  </si>
  <si>
    <t xml:space="preserve">黃松照  </t>
    <phoneticPr fontId="1" type="noConversion"/>
  </si>
  <si>
    <t>10717-10718, 10990-10991, 10994-10995, 10998-10999</t>
    <phoneticPr fontId="1" type="noConversion"/>
  </si>
  <si>
    <t xml:space="preserve">黃金  </t>
    <phoneticPr fontId="1" type="noConversion"/>
  </si>
  <si>
    <t>1714</t>
    <phoneticPr fontId="1" type="noConversion"/>
  </si>
  <si>
    <t xml:space="preserve">黃金富  </t>
    <phoneticPr fontId="1" type="noConversion"/>
  </si>
  <si>
    <t>1581, 10755</t>
    <phoneticPr fontId="1" type="noConversion"/>
  </si>
  <si>
    <t xml:space="preserve">黃長江  </t>
    <phoneticPr fontId="1" type="noConversion"/>
  </si>
  <si>
    <t>8006</t>
    <phoneticPr fontId="1" type="noConversion"/>
  </si>
  <si>
    <t xml:space="preserve">黃品立  </t>
    <phoneticPr fontId="1" type="noConversion"/>
  </si>
  <si>
    <t>1564</t>
    <phoneticPr fontId="1" type="noConversion"/>
  </si>
  <si>
    <t xml:space="preserve">黃奕清  </t>
    <phoneticPr fontId="1" type="noConversion"/>
  </si>
  <si>
    <t>5232</t>
    <phoneticPr fontId="1" type="noConversion"/>
  </si>
  <si>
    <t xml:space="preserve">黃建中  </t>
    <phoneticPr fontId="1" type="noConversion"/>
  </si>
  <si>
    <t>5718</t>
    <phoneticPr fontId="1" type="noConversion"/>
  </si>
  <si>
    <t xml:space="preserve">黃思敏  </t>
    <phoneticPr fontId="1" type="noConversion"/>
  </si>
  <si>
    <t>5652</t>
    <phoneticPr fontId="1" type="noConversion"/>
  </si>
  <si>
    <t xml:space="preserve">黃架鑫  </t>
    <phoneticPr fontId="1" type="noConversion"/>
  </si>
  <si>
    <t>1637</t>
    <phoneticPr fontId="1" type="noConversion"/>
  </si>
  <si>
    <t xml:space="preserve">黃美玉  </t>
    <phoneticPr fontId="1" type="noConversion"/>
  </si>
  <si>
    <t xml:space="preserve">黃垤華  </t>
    <phoneticPr fontId="1" type="noConversion"/>
  </si>
  <si>
    <t>5064</t>
    <phoneticPr fontId="1" type="noConversion"/>
  </si>
  <si>
    <t xml:space="preserve">黃倩婷  </t>
    <phoneticPr fontId="1" type="noConversion"/>
  </si>
  <si>
    <t>5381, 5804</t>
    <phoneticPr fontId="1" type="noConversion"/>
  </si>
  <si>
    <t xml:space="preserve">黃哲  </t>
    <phoneticPr fontId="1" type="noConversion"/>
  </si>
  <si>
    <t>2088</t>
    <phoneticPr fontId="1" type="noConversion"/>
  </si>
  <si>
    <t xml:space="preserve">黃夏蕙  </t>
    <phoneticPr fontId="1" type="noConversion"/>
  </si>
  <si>
    <t>10294</t>
    <phoneticPr fontId="1" type="noConversion"/>
  </si>
  <si>
    <t xml:space="preserve">黃家樑  </t>
    <phoneticPr fontId="1" type="noConversion"/>
  </si>
  <si>
    <t>10120</t>
    <phoneticPr fontId="1" type="noConversion"/>
  </si>
  <si>
    <t xml:space="preserve">黃庭桄  </t>
    <phoneticPr fontId="1" type="noConversion"/>
  </si>
  <si>
    <t>7266</t>
    <phoneticPr fontId="1" type="noConversion"/>
  </si>
  <si>
    <t xml:space="preserve">黃悅瑩  </t>
    <phoneticPr fontId="1" type="noConversion"/>
  </si>
  <si>
    <t>4894-4897, 5617-5620, 7467-7468, 8141-8144</t>
    <phoneticPr fontId="1" type="noConversion"/>
  </si>
  <si>
    <t xml:space="preserve">黃振發  </t>
    <phoneticPr fontId="1" type="noConversion"/>
  </si>
  <si>
    <t>7629</t>
    <phoneticPr fontId="1" type="noConversion"/>
  </si>
  <si>
    <t xml:space="preserve">黃振裕  </t>
    <phoneticPr fontId="1" type="noConversion"/>
  </si>
  <si>
    <t xml:space="preserve">黃浩義  </t>
    <phoneticPr fontId="1" type="noConversion"/>
  </si>
  <si>
    <t>10862-10866</t>
    <phoneticPr fontId="1" type="noConversion"/>
  </si>
  <si>
    <t xml:space="preserve">黃海峰  </t>
    <phoneticPr fontId="1" type="noConversion"/>
  </si>
  <si>
    <t>7858</t>
    <phoneticPr fontId="1" type="noConversion"/>
  </si>
  <si>
    <t xml:space="preserve">黃海琳  </t>
    <phoneticPr fontId="1" type="noConversion"/>
  </si>
  <si>
    <t xml:space="preserve">黃益琳  </t>
    <phoneticPr fontId="1" type="noConversion"/>
  </si>
  <si>
    <t>5402</t>
    <phoneticPr fontId="1" type="noConversion"/>
  </si>
  <si>
    <t xml:space="preserve">黃紛紛  </t>
    <phoneticPr fontId="1" type="noConversion"/>
  </si>
  <si>
    <t>1422, 1433</t>
    <phoneticPr fontId="1" type="noConversion"/>
  </si>
  <si>
    <t xml:space="preserve">黃浠桐  </t>
    <phoneticPr fontId="1" type="noConversion"/>
  </si>
  <si>
    <t>8042</t>
    <phoneticPr fontId="1" type="noConversion"/>
  </si>
  <si>
    <t xml:space="preserve">黃偉文  </t>
    <phoneticPr fontId="1" type="noConversion"/>
  </si>
  <si>
    <t>1956</t>
    <phoneticPr fontId="1" type="noConversion"/>
  </si>
  <si>
    <t xml:space="preserve">黃偉光  </t>
    <phoneticPr fontId="1" type="noConversion"/>
  </si>
  <si>
    <t xml:space="preserve">黃偉興  </t>
    <phoneticPr fontId="1" type="noConversion"/>
  </si>
  <si>
    <t>8151</t>
    <phoneticPr fontId="1" type="noConversion"/>
  </si>
  <si>
    <t xml:space="preserve">黃國龍  </t>
    <phoneticPr fontId="1" type="noConversion"/>
  </si>
  <si>
    <t xml:space="preserve">黃婉葵  </t>
    <phoneticPr fontId="1" type="noConversion"/>
  </si>
  <si>
    <t>2157</t>
    <phoneticPr fontId="1" type="noConversion"/>
  </si>
  <si>
    <t xml:space="preserve">黃婉蓮  </t>
    <phoneticPr fontId="1" type="noConversion"/>
  </si>
  <si>
    <t>7093, 7840</t>
    <phoneticPr fontId="1" type="noConversion"/>
  </si>
  <si>
    <t xml:space="preserve">黃捷  </t>
    <phoneticPr fontId="1" type="noConversion"/>
  </si>
  <si>
    <t>2176, 2629</t>
    <phoneticPr fontId="1" type="noConversion"/>
  </si>
  <si>
    <t xml:space="preserve">黃敏婷  </t>
    <phoneticPr fontId="1" type="noConversion"/>
  </si>
  <si>
    <t>1995</t>
    <phoneticPr fontId="1" type="noConversion"/>
  </si>
  <si>
    <t xml:space="preserve">黃啟智  </t>
    <phoneticPr fontId="1" type="noConversion"/>
  </si>
  <si>
    <t xml:space="preserve">黃莉莉  </t>
    <phoneticPr fontId="1" type="noConversion"/>
  </si>
  <si>
    <t>2137</t>
    <phoneticPr fontId="1" type="noConversion"/>
  </si>
  <si>
    <t xml:space="preserve">黃莽  </t>
    <phoneticPr fontId="1" type="noConversion"/>
  </si>
  <si>
    <t>2145</t>
    <phoneticPr fontId="1" type="noConversion"/>
  </si>
  <si>
    <t xml:space="preserve">黃雪瑩  </t>
    <phoneticPr fontId="1" type="noConversion"/>
  </si>
  <si>
    <t>7004, 7308</t>
    <phoneticPr fontId="1" type="noConversion"/>
  </si>
  <si>
    <t xml:space="preserve">黃喜龍  </t>
    <phoneticPr fontId="1" type="noConversion"/>
  </si>
  <si>
    <t>8328</t>
    <phoneticPr fontId="1" type="noConversion"/>
  </si>
  <si>
    <t xml:space="preserve">黃景強  </t>
    <phoneticPr fontId="1" type="noConversion"/>
  </si>
  <si>
    <t>9520</t>
    <phoneticPr fontId="1" type="noConversion"/>
  </si>
  <si>
    <t xml:space="preserve">黃詠恩  </t>
    <phoneticPr fontId="1" type="noConversion"/>
  </si>
  <si>
    <t xml:space="preserve">黃詠詩  </t>
    <phoneticPr fontId="1" type="noConversion"/>
  </si>
  <si>
    <t>5773, 10373</t>
    <phoneticPr fontId="1" type="noConversion"/>
  </si>
  <si>
    <t xml:space="preserve">黃進南  </t>
    <phoneticPr fontId="1" type="noConversion"/>
  </si>
  <si>
    <t xml:space="preserve">黃隆基  </t>
    <phoneticPr fontId="1" type="noConversion"/>
  </si>
  <si>
    <t>1796</t>
    <phoneticPr fontId="1" type="noConversion"/>
  </si>
  <si>
    <t xml:space="preserve">黃雅榕  </t>
    <phoneticPr fontId="1" type="noConversion"/>
  </si>
  <si>
    <t xml:space="preserve">黃雲樵  </t>
    <phoneticPr fontId="1" type="noConversion"/>
  </si>
  <si>
    <t>5501</t>
    <phoneticPr fontId="1" type="noConversion"/>
  </si>
  <si>
    <t xml:space="preserve">黃聑  </t>
    <phoneticPr fontId="1" type="noConversion"/>
  </si>
  <si>
    <t>2253-2255, 5083, 5358</t>
    <phoneticPr fontId="1" type="noConversion"/>
  </si>
  <si>
    <t xml:space="preserve">黃幹知  </t>
    <phoneticPr fontId="1" type="noConversion"/>
  </si>
  <si>
    <t xml:space="preserve">黃愛明  </t>
    <phoneticPr fontId="1" type="noConversion"/>
  </si>
  <si>
    <t xml:space="preserve">黃敬歲  </t>
    <phoneticPr fontId="1" type="noConversion"/>
  </si>
  <si>
    <t>7304</t>
    <phoneticPr fontId="1" type="noConversion"/>
  </si>
  <si>
    <t xml:space="preserve">黃楚新  </t>
    <phoneticPr fontId="1" type="noConversion"/>
  </si>
  <si>
    <t xml:space="preserve">黃煜  </t>
    <phoneticPr fontId="1" type="noConversion"/>
  </si>
  <si>
    <t xml:space="preserve">黃經國  </t>
    <phoneticPr fontId="1" type="noConversion"/>
  </si>
  <si>
    <t>7451</t>
    <phoneticPr fontId="1" type="noConversion"/>
  </si>
  <si>
    <t xml:space="preserve">黃煒渟  </t>
    <phoneticPr fontId="1" type="noConversion"/>
  </si>
  <si>
    <t xml:space="preserve">黃筱涵  </t>
    <phoneticPr fontId="1" type="noConversion"/>
  </si>
  <si>
    <t xml:space="preserve">黃嘉希  </t>
    <phoneticPr fontId="1" type="noConversion"/>
  </si>
  <si>
    <t>1707</t>
    <phoneticPr fontId="1" type="noConversion"/>
  </si>
  <si>
    <t xml:space="preserve">黃嘉俊  </t>
    <phoneticPr fontId="1" type="noConversion"/>
  </si>
  <si>
    <t>5851-5852</t>
    <phoneticPr fontId="1" type="noConversion"/>
  </si>
  <si>
    <t xml:space="preserve">黃嘉莉  </t>
    <phoneticPr fontId="1" type="noConversion"/>
  </si>
  <si>
    <t>2748, 4705</t>
    <phoneticPr fontId="1" type="noConversion"/>
  </si>
  <si>
    <t xml:space="preserve">黃嘉麗  </t>
    <phoneticPr fontId="1" type="noConversion"/>
  </si>
  <si>
    <t>2750</t>
    <phoneticPr fontId="1" type="noConversion"/>
  </si>
  <si>
    <t xml:space="preserve">黃嫣容  </t>
    <phoneticPr fontId="1" type="noConversion"/>
  </si>
  <si>
    <t xml:space="preserve">黃榮錕  </t>
    <phoneticPr fontId="1" type="noConversion"/>
  </si>
  <si>
    <t>7556</t>
    <phoneticPr fontId="1" type="noConversion"/>
  </si>
  <si>
    <t xml:space="preserve">黃漢輝  </t>
    <phoneticPr fontId="1" type="noConversion"/>
  </si>
  <si>
    <t>1970, 8045</t>
    <phoneticPr fontId="1" type="noConversion"/>
  </si>
  <si>
    <t xml:space="preserve">黃福霖  </t>
    <phoneticPr fontId="1" type="noConversion"/>
  </si>
  <si>
    <t>7155</t>
    <phoneticPr fontId="1" type="noConversion"/>
  </si>
  <si>
    <t xml:space="preserve">黃綺馨  </t>
    <phoneticPr fontId="1" type="noConversion"/>
  </si>
  <si>
    <t>5158</t>
    <phoneticPr fontId="1" type="noConversion"/>
  </si>
  <si>
    <t xml:space="preserve">黃維平  </t>
    <phoneticPr fontId="1" type="noConversion"/>
  </si>
  <si>
    <t>7054</t>
    <phoneticPr fontId="1" type="noConversion"/>
  </si>
  <si>
    <t xml:space="preserve">黃維江  </t>
    <phoneticPr fontId="1" type="noConversion"/>
  </si>
  <si>
    <t>1798</t>
    <phoneticPr fontId="1" type="noConversion"/>
  </si>
  <si>
    <t xml:space="preserve">黃裳  </t>
    <phoneticPr fontId="1" type="noConversion"/>
  </si>
  <si>
    <t>10329, 10826, 10928</t>
    <phoneticPr fontId="1" type="noConversion"/>
  </si>
  <si>
    <t xml:space="preserve">黃鳴嬋  </t>
    <phoneticPr fontId="1" type="noConversion"/>
  </si>
  <si>
    <t>7127, 7129-7130, 7132</t>
    <phoneticPr fontId="1" type="noConversion"/>
  </si>
  <si>
    <t xml:space="preserve">黃鳳意  </t>
    <phoneticPr fontId="1" type="noConversion"/>
  </si>
  <si>
    <t xml:space="preserve">黃劍芳  </t>
    <phoneticPr fontId="1" type="noConversion"/>
  </si>
  <si>
    <t>7665</t>
    <phoneticPr fontId="1" type="noConversion"/>
  </si>
  <si>
    <t xml:space="preserve">黃德偉  </t>
    <phoneticPr fontId="1" type="noConversion"/>
  </si>
  <si>
    <t>1587</t>
    <phoneticPr fontId="1" type="noConversion"/>
  </si>
  <si>
    <t xml:space="preserve">黃德華  </t>
    <phoneticPr fontId="1" type="noConversion"/>
  </si>
  <si>
    <t>2489-2508, 7127, 7129-7130, 7132, 8111-8120, 10838-10839</t>
    <phoneticPr fontId="1" type="noConversion"/>
  </si>
  <si>
    <t xml:space="preserve">黃慶雄  </t>
    <phoneticPr fontId="1" type="noConversion"/>
  </si>
  <si>
    <t>7570</t>
    <phoneticPr fontId="1" type="noConversion"/>
  </si>
  <si>
    <t xml:space="preserve">黃慶雲  </t>
    <phoneticPr fontId="1" type="noConversion"/>
  </si>
  <si>
    <t>5010</t>
    <phoneticPr fontId="1" type="noConversion"/>
  </si>
  <si>
    <t xml:space="preserve">黃慧儀  </t>
    <phoneticPr fontId="1" type="noConversion"/>
  </si>
  <si>
    <t>7705</t>
    <phoneticPr fontId="1" type="noConversion"/>
  </si>
  <si>
    <t xml:space="preserve">黃慧賢  </t>
    <phoneticPr fontId="1" type="noConversion"/>
  </si>
  <si>
    <t>4683, 4683</t>
    <phoneticPr fontId="1" type="noConversion"/>
  </si>
  <si>
    <t xml:space="preserve">黃潔雯  </t>
    <phoneticPr fontId="1" type="noConversion"/>
  </si>
  <si>
    <t>7418</t>
    <phoneticPr fontId="1" type="noConversion"/>
  </si>
  <si>
    <t xml:space="preserve">黃獎  </t>
    <phoneticPr fontId="1" type="noConversion"/>
  </si>
  <si>
    <t>10816, 10872</t>
    <phoneticPr fontId="1" type="noConversion"/>
  </si>
  <si>
    <t xml:space="preserve">黃震宇  </t>
    <phoneticPr fontId="1" type="noConversion"/>
  </si>
  <si>
    <t>10711, 10713</t>
    <phoneticPr fontId="1" type="noConversion"/>
  </si>
  <si>
    <t xml:space="preserve">黃曉紅  </t>
    <phoneticPr fontId="1" type="noConversion"/>
  </si>
  <si>
    <t>2222</t>
    <phoneticPr fontId="1" type="noConversion"/>
  </si>
  <si>
    <t xml:space="preserve">黃熾華  </t>
    <phoneticPr fontId="1" type="noConversion"/>
  </si>
  <si>
    <t>10155</t>
    <phoneticPr fontId="1" type="noConversion"/>
  </si>
  <si>
    <t xml:space="preserve">黃錦輝  </t>
    <phoneticPr fontId="1" type="noConversion"/>
  </si>
  <si>
    <t>7536</t>
    <phoneticPr fontId="1" type="noConversion"/>
  </si>
  <si>
    <t xml:space="preserve">黃霑  </t>
    <phoneticPr fontId="1" type="noConversion"/>
  </si>
  <si>
    <t>10612</t>
    <phoneticPr fontId="1" type="noConversion"/>
  </si>
  <si>
    <t xml:space="preserve">黃駿  </t>
    <phoneticPr fontId="1" type="noConversion"/>
  </si>
  <si>
    <t xml:space="preserve">黃瀟儀  </t>
    <phoneticPr fontId="1" type="noConversion"/>
  </si>
  <si>
    <t>1719</t>
    <phoneticPr fontId="1" type="noConversion"/>
  </si>
  <si>
    <t xml:space="preserve">黃麗珊  </t>
    <phoneticPr fontId="1" type="noConversion"/>
  </si>
  <si>
    <t>1479</t>
    <phoneticPr fontId="1" type="noConversion"/>
  </si>
  <si>
    <t xml:space="preserve">黃麗萍  </t>
    <phoneticPr fontId="1" type="noConversion"/>
  </si>
  <si>
    <t>1904, 9818, 10115</t>
    <phoneticPr fontId="1" type="noConversion"/>
  </si>
  <si>
    <t xml:space="preserve">黃麗華  </t>
    <phoneticPr fontId="1" type="noConversion"/>
  </si>
  <si>
    <t>4692-4693</t>
    <phoneticPr fontId="1" type="noConversion"/>
  </si>
  <si>
    <t xml:space="preserve">黃寶勤  </t>
    <phoneticPr fontId="1" type="noConversion"/>
  </si>
  <si>
    <t>4736</t>
    <phoneticPr fontId="1" type="noConversion"/>
  </si>
  <si>
    <t xml:space="preserve">黃競聰  </t>
    <phoneticPr fontId="1" type="noConversion"/>
  </si>
  <si>
    <t>7487</t>
    <phoneticPr fontId="1" type="noConversion"/>
  </si>
  <si>
    <t xml:space="preserve">黃耀銓  </t>
    <phoneticPr fontId="1" type="noConversion"/>
  </si>
  <si>
    <t>7689, 7700-7701</t>
    <phoneticPr fontId="1" type="noConversion"/>
  </si>
  <si>
    <t xml:space="preserve">黃鑫  </t>
    <phoneticPr fontId="1" type="noConversion"/>
  </si>
  <si>
    <t>5641</t>
    <phoneticPr fontId="1" type="noConversion"/>
  </si>
  <si>
    <t xml:space="preserve">黃觀山  </t>
    <phoneticPr fontId="1" type="noConversion"/>
  </si>
  <si>
    <t>9611-9612</t>
    <phoneticPr fontId="1" type="noConversion"/>
  </si>
  <si>
    <t xml:space="preserve">黑野人  </t>
    <phoneticPr fontId="1" type="noConversion"/>
  </si>
  <si>
    <t>4835</t>
    <phoneticPr fontId="1" type="noConversion"/>
  </si>
  <si>
    <t xml:space="preserve">欻欻  </t>
    <phoneticPr fontId="1" type="noConversion"/>
  </si>
  <si>
    <t>10622</t>
    <phoneticPr fontId="1" type="noConversion"/>
  </si>
  <si>
    <t xml:space="preserve">淼慶天  </t>
    <phoneticPr fontId="1" type="noConversion"/>
  </si>
  <si>
    <t>7082</t>
    <phoneticPr fontId="1" type="noConversion"/>
  </si>
  <si>
    <t xml:space="preserve">甯強  </t>
    <phoneticPr fontId="1" type="noConversion"/>
  </si>
  <si>
    <t>2672</t>
    <phoneticPr fontId="1" type="noConversion"/>
  </si>
  <si>
    <t>十三畫</t>
    <phoneticPr fontId="1" type="noConversion"/>
  </si>
  <si>
    <t xml:space="preserve">匯思  </t>
    <phoneticPr fontId="1" type="noConversion"/>
  </si>
  <si>
    <t>5763</t>
    <phoneticPr fontId="1" type="noConversion"/>
  </si>
  <si>
    <t xml:space="preserve">塗公欽  </t>
    <phoneticPr fontId="1" type="noConversion"/>
  </si>
  <si>
    <t>10630</t>
    <phoneticPr fontId="1" type="noConversion"/>
  </si>
  <si>
    <t xml:space="preserve">奧浩哉  </t>
    <phoneticPr fontId="1" type="noConversion"/>
  </si>
  <si>
    <t>5812-5814</t>
    <phoneticPr fontId="1" type="noConversion"/>
  </si>
  <si>
    <t xml:space="preserve">奧斯汀．弗里曼  </t>
    <phoneticPr fontId="1" type="noConversion"/>
  </si>
  <si>
    <t>1424</t>
    <phoneticPr fontId="1" type="noConversion"/>
  </si>
  <si>
    <t xml:space="preserve">廈門大學中文系七八級  </t>
    <phoneticPr fontId="1" type="noConversion"/>
  </si>
  <si>
    <t>1365</t>
    <phoneticPr fontId="1" type="noConversion"/>
  </si>
  <si>
    <t xml:space="preserve">廈門市翔安區蔡复一文化研究會  </t>
    <phoneticPr fontId="1" type="noConversion"/>
  </si>
  <si>
    <t>2632-2634</t>
    <phoneticPr fontId="1" type="noConversion"/>
  </si>
  <si>
    <t xml:space="preserve">微創心通醫療科技有限公司  </t>
    <phoneticPr fontId="1" type="noConversion"/>
  </si>
  <si>
    <t>5397</t>
    <phoneticPr fontId="1" type="noConversion"/>
  </si>
  <si>
    <t xml:space="preserve">愚人  </t>
    <phoneticPr fontId="1" type="noConversion"/>
  </si>
  <si>
    <t>5361, 5539</t>
    <phoneticPr fontId="1" type="noConversion"/>
  </si>
  <si>
    <t xml:space="preserve">愚者零  </t>
    <phoneticPr fontId="1" type="noConversion"/>
  </si>
  <si>
    <t>10517</t>
    <phoneticPr fontId="1" type="noConversion"/>
  </si>
  <si>
    <t xml:space="preserve">愛日莉  </t>
    <phoneticPr fontId="1" type="noConversion"/>
  </si>
  <si>
    <t>2655, 2741</t>
    <phoneticPr fontId="1" type="noConversion"/>
  </si>
  <si>
    <t xml:space="preserve">慈幼會翻譯組  </t>
    <phoneticPr fontId="1" type="noConversion"/>
  </si>
  <si>
    <t>2384, 5447</t>
    <phoneticPr fontId="1" type="noConversion"/>
  </si>
  <si>
    <t xml:space="preserve">戢鬥勇  </t>
    <phoneticPr fontId="1" type="noConversion"/>
  </si>
  <si>
    <t>1514, 7037</t>
    <phoneticPr fontId="1" type="noConversion"/>
  </si>
  <si>
    <t xml:space="preserve">敬文萱  </t>
    <phoneticPr fontId="1" type="noConversion"/>
  </si>
  <si>
    <t>9722</t>
    <phoneticPr fontId="1" type="noConversion"/>
  </si>
  <si>
    <t xml:space="preserve">新世界百貨中國有限公司  </t>
    <phoneticPr fontId="1" type="noConversion"/>
  </si>
  <si>
    <t>2304, 5410</t>
    <phoneticPr fontId="1" type="noConversion"/>
  </si>
  <si>
    <t xml:space="preserve">新世界發展有限公司  </t>
    <phoneticPr fontId="1" type="noConversion"/>
  </si>
  <si>
    <t>2305, 5411</t>
    <phoneticPr fontId="1" type="noConversion"/>
  </si>
  <si>
    <t xml:space="preserve">新生精神康復會  </t>
    <phoneticPr fontId="1" type="noConversion"/>
  </si>
  <si>
    <t>10898</t>
    <phoneticPr fontId="1" type="noConversion"/>
  </si>
  <si>
    <t xml:space="preserve">新城出版社小組  </t>
    <phoneticPr fontId="1" type="noConversion"/>
  </si>
  <si>
    <t>7180</t>
    <phoneticPr fontId="1" type="noConversion"/>
  </si>
  <si>
    <t xml:space="preserve">新雅編輯室  </t>
    <phoneticPr fontId="1" type="noConversion"/>
  </si>
  <si>
    <t>1462, 5416, 9611-9612, 9928-9929, 9931-9934, 10012, 10313, 10904, 10934-10935</t>
    <phoneticPr fontId="1" type="noConversion"/>
  </si>
  <si>
    <t xml:space="preserve">新聲音樂協會  </t>
    <phoneticPr fontId="1" type="noConversion"/>
  </si>
  <si>
    <t>9776</t>
    <phoneticPr fontId="1" type="noConversion"/>
  </si>
  <si>
    <t xml:space="preserve">新鴻基有限公司  </t>
    <phoneticPr fontId="1" type="noConversion"/>
  </si>
  <si>
    <t>5419, 10732</t>
    <phoneticPr fontId="1" type="noConversion"/>
  </si>
  <si>
    <t xml:space="preserve">新礦資源有限公司  </t>
    <phoneticPr fontId="1" type="noConversion"/>
  </si>
  <si>
    <t>5422, 10734</t>
    <phoneticPr fontId="1" type="noConversion"/>
  </si>
  <si>
    <t xml:space="preserve">楊力生  </t>
    <phoneticPr fontId="1" type="noConversion"/>
  </si>
  <si>
    <t>9849</t>
    <phoneticPr fontId="1" type="noConversion"/>
  </si>
  <si>
    <t xml:space="preserve">楊子臣  </t>
    <phoneticPr fontId="1" type="noConversion"/>
  </si>
  <si>
    <t>8000</t>
    <phoneticPr fontId="1" type="noConversion"/>
  </si>
  <si>
    <t xml:space="preserve">楊才勇  </t>
    <phoneticPr fontId="1" type="noConversion"/>
  </si>
  <si>
    <t xml:space="preserve">楊仁  </t>
    <phoneticPr fontId="1" type="noConversion"/>
  </si>
  <si>
    <t xml:space="preserve">楊天命  </t>
    <phoneticPr fontId="1" type="noConversion"/>
  </si>
  <si>
    <t>1359</t>
    <phoneticPr fontId="1" type="noConversion"/>
  </si>
  <si>
    <t xml:space="preserve">楊文禮  </t>
    <phoneticPr fontId="1" type="noConversion"/>
  </si>
  <si>
    <t>4690</t>
    <phoneticPr fontId="1" type="noConversion"/>
  </si>
  <si>
    <t xml:space="preserve">楊幼欣  </t>
    <phoneticPr fontId="1" type="noConversion"/>
  </si>
  <si>
    <t>9718, 9720, 9812, 10101, 10511, 10802</t>
    <phoneticPr fontId="1" type="noConversion"/>
  </si>
  <si>
    <t xml:space="preserve">楊仲明  </t>
    <phoneticPr fontId="1" type="noConversion"/>
  </si>
  <si>
    <t>4786, 7376-7377, 10030</t>
    <phoneticPr fontId="1" type="noConversion"/>
  </si>
  <si>
    <t xml:space="preserve">楊兆林  </t>
    <phoneticPr fontId="1" type="noConversion"/>
  </si>
  <si>
    <t>7680</t>
    <phoneticPr fontId="1" type="noConversion"/>
  </si>
  <si>
    <t xml:space="preserve">楊成華  </t>
    <phoneticPr fontId="1" type="noConversion"/>
  </si>
  <si>
    <t>8164</t>
    <phoneticPr fontId="1" type="noConversion"/>
  </si>
  <si>
    <t xml:space="preserve">楊志剛  </t>
    <phoneticPr fontId="1" type="noConversion"/>
  </si>
  <si>
    <t>4884</t>
    <phoneticPr fontId="1" type="noConversion"/>
  </si>
  <si>
    <t xml:space="preserve">楊亞清  </t>
    <phoneticPr fontId="1" type="noConversion"/>
  </si>
  <si>
    <t>10958</t>
    <phoneticPr fontId="1" type="noConversion"/>
  </si>
  <si>
    <t xml:space="preserve">楊金志  </t>
    <phoneticPr fontId="1" type="noConversion"/>
  </si>
  <si>
    <t>4581</t>
    <phoneticPr fontId="1" type="noConversion"/>
  </si>
  <si>
    <t xml:space="preserve">楊建鄴  </t>
    <phoneticPr fontId="1" type="noConversion"/>
  </si>
  <si>
    <t>2362</t>
    <phoneticPr fontId="1" type="noConversion"/>
  </si>
  <si>
    <t xml:space="preserve">楊映輝  </t>
    <phoneticPr fontId="1" type="noConversion"/>
  </si>
  <si>
    <t xml:space="preserve">楊珊珊  </t>
    <phoneticPr fontId="1" type="noConversion"/>
  </si>
  <si>
    <t xml:space="preserve">楊紅  </t>
    <phoneticPr fontId="1" type="noConversion"/>
  </si>
  <si>
    <t>2643</t>
    <phoneticPr fontId="1" type="noConversion"/>
  </si>
  <si>
    <t xml:space="preserve">楊家漢  </t>
    <phoneticPr fontId="1" type="noConversion"/>
  </si>
  <si>
    <t>4787, 7378-7379, 10031</t>
    <phoneticPr fontId="1" type="noConversion"/>
  </si>
  <si>
    <t xml:space="preserve">楊家鳳  </t>
    <phoneticPr fontId="1" type="noConversion"/>
  </si>
  <si>
    <t>4761-4766, 5736</t>
    <phoneticPr fontId="1" type="noConversion"/>
  </si>
  <si>
    <t xml:space="preserve">楊根錨  </t>
    <phoneticPr fontId="1" type="noConversion"/>
  </si>
  <si>
    <t xml:space="preserve">楊浪  </t>
    <phoneticPr fontId="1" type="noConversion"/>
  </si>
  <si>
    <t>4561</t>
    <phoneticPr fontId="1" type="noConversion"/>
  </si>
  <si>
    <t xml:space="preserve">楊浩亮  </t>
    <phoneticPr fontId="1" type="noConversion"/>
  </si>
  <si>
    <t xml:space="preserve">楊國龍  </t>
    <phoneticPr fontId="1" type="noConversion"/>
  </si>
  <si>
    <t>5460</t>
    <phoneticPr fontId="1" type="noConversion"/>
  </si>
  <si>
    <t xml:space="preserve">楊培江  </t>
    <phoneticPr fontId="1" type="noConversion"/>
  </si>
  <si>
    <t>4504</t>
    <phoneticPr fontId="1" type="noConversion"/>
  </si>
  <si>
    <t xml:space="preserve">楊訥  </t>
    <phoneticPr fontId="1" type="noConversion"/>
  </si>
  <si>
    <t>4565</t>
    <phoneticPr fontId="1" type="noConversion"/>
  </si>
  <si>
    <t xml:space="preserve">楊琇閔  </t>
    <phoneticPr fontId="1" type="noConversion"/>
  </si>
  <si>
    <t>5516, 5711</t>
    <phoneticPr fontId="1" type="noConversion"/>
  </si>
  <si>
    <t xml:space="preserve">楊凱晴  </t>
    <phoneticPr fontId="1" type="noConversion"/>
  </si>
  <si>
    <t xml:space="preserve">楊智恩  </t>
    <phoneticPr fontId="1" type="noConversion"/>
  </si>
  <si>
    <t>10577</t>
    <phoneticPr fontId="1" type="noConversion"/>
  </si>
  <si>
    <t xml:space="preserve">楊智顯  </t>
    <phoneticPr fontId="1" type="noConversion"/>
  </si>
  <si>
    <t xml:space="preserve">楊紫燁  </t>
    <phoneticPr fontId="1" type="noConversion"/>
  </si>
  <si>
    <t>4938</t>
    <phoneticPr fontId="1" type="noConversion"/>
  </si>
  <si>
    <t xml:space="preserve">楊量傑  </t>
    <phoneticPr fontId="1" type="noConversion"/>
  </si>
  <si>
    <t>1831</t>
    <phoneticPr fontId="1" type="noConversion"/>
  </si>
  <si>
    <t xml:space="preserve">楊雲中  </t>
    <phoneticPr fontId="1" type="noConversion"/>
  </si>
  <si>
    <t>4506</t>
    <phoneticPr fontId="1" type="noConversion"/>
  </si>
  <si>
    <t xml:space="preserve">楊照東  </t>
    <phoneticPr fontId="1" type="noConversion"/>
  </si>
  <si>
    <t>1574</t>
    <phoneticPr fontId="1" type="noConversion"/>
  </si>
  <si>
    <t xml:space="preserve">楊團  </t>
    <phoneticPr fontId="1" type="noConversion"/>
  </si>
  <si>
    <t xml:space="preserve">楊榮寬  </t>
    <phoneticPr fontId="1" type="noConversion"/>
  </si>
  <si>
    <t>10085</t>
    <phoneticPr fontId="1" type="noConversion"/>
  </si>
  <si>
    <t xml:space="preserve">楊熙楠  </t>
    <phoneticPr fontId="1" type="noConversion"/>
  </si>
  <si>
    <t>4431-4432</t>
    <phoneticPr fontId="1" type="noConversion"/>
  </si>
  <si>
    <t xml:space="preserve">楊韶臻  </t>
    <phoneticPr fontId="1" type="noConversion"/>
  </si>
  <si>
    <t>4792</t>
    <phoneticPr fontId="1" type="noConversion"/>
  </si>
  <si>
    <t xml:space="preserve">楊嬋嬋  </t>
    <phoneticPr fontId="1" type="noConversion"/>
  </si>
  <si>
    <t>7158</t>
    <phoneticPr fontId="1" type="noConversion"/>
  </si>
  <si>
    <t xml:space="preserve">楊慧林  </t>
    <phoneticPr fontId="1" type="noConversion"/>
  </si>
  <si>
    <t xml:space="preserve">楊澄甫  </t>
    <phoneticPr fontId="1" type="noConversion"/>
  </si>
  <si>
    <t>1547, 2363</t>
    <phoneticPr fontId="1" type="noConversion"/>
  </si>
  <si>
    <t xml:space="preserve">楊潮  </t>
    <phoneticPr fontId="1" type="noConversion"/>
  </si>
  <si>
    <t>1803</t>
    <phoneticPr fontId="1" type="noConversion"/>
  </si>
  <si>
    <t xml:space="preserve">楊曉楠  </t>
    <phoneticPr fontId="1" type="noConversion"/>
  </si>
  <si>
    <t xml:space="preserve">楊澤明  </t>
    <phoneticPr fontId="1" type="noConversion"/>
  </si>
  <si>
    <t>1817</t>
    <phoneticPr fontId="1" type="noConversion"/>
  </si>
  <si>
    <t xml:space="preserve">楊熾  </t>
    <phoneticPr fontId="1" type="noConversion"/>
  </si>
  <si>
    <t>2364-2365</t>
    <phoneticPr fontId="1" type="noConversion"/>
  </si>
  <si>
    <t xml:space="preserve">楊燕  </t>
    <phoneticPr fontId="1" type="noConversion"/>
  </si>
  <si>
    <t>5190</t>
    <phoneticPr fontId="1" type="noConversion"/>
  </si>
  <si>
    <t xml:space="preserve">楊興安  </t>
    <phoneticPr fontId="1" type="noConversion"/>
  </si>
  <si>
    <t>5074, 7995</t>
    <phoneticPr fontId="1" type="noConversion"/>
  </si>
  <si>
    <t xml:space="preserve">楊隨柱  </t>
    <phoneticPr fontId="1" type="noConversion"/>
  </si>
  <si>
    <t>10161</t>
    <phoneticPr fontId="1" type="noConversion"/>
  </si>
  <si>
    <t xml:space="preserve">楊靜  </t>
    <phoneticPr fontId="1" type="noConversion"/>
  </si>
  <si>
    <t>5306</t>
    <phoneticPr fontId="1" type="noConversion"/>
  </si>
  <si>
    <t xml:space="preserve">楊蕾玉  </t>
    <phoneticPr fontId="1" type="noConversion"/>
  </si>
  <si>
    <t>9608</t>
    <phoneticPr fontId="1" type="noConversion"/>
  </si>
  <si>
    <t xml:space="preserve">楊鵬  </t>
    <phoneticPr fontId="1" type="noConversion"/>
  </si>
  <si>
    <t>5094, 7614, 8028-8029</t>
    <phoneticPr fontId="1" type="noConversion"/>
  </si>
  <si>
    <t xml:space="preserve">楊靄妍  </t>
    <phoneticPr fontId="1" type="noConversion"/>
  </si>
  <si>
    <t>11092</t>
    <phoneticPr fontId="1" type="noConversion"/>
  </si>
  <si>
    <t xml:space="preserve">業Sir  </t>
    <phoneticPr fontId="1" type="noConversion"/>
  </si>
  <si>
    <t>9518</t>
    <phoneticPr fontId="1" type="noConversion"/>
  </si>
  <si>
    <t xml:space="preserve">殿前歡  </t>
    <phoneticPr fontId="1" type="noConversion"/>
  </si>
  <si>
    <t>5325-5326</t>
    <phoneticPr fontId="1" type="noConversion"/>
  </si>
  <si>
    <t xml:space="preserve">溫民生  </t>
    <phoneticPr fontId="1" type="noConversion"/>
  </si>
  <si>
    <t>6951</t>
    <phoneticPr fontId="1" type="noConversion"/>
  </si>
  <si>
    <t xml:space="preserve">溫永招  </t>
    <phoneticPr fontId="1" type="noConversion"/>
  </si>
  <si>
    <t xml:space="preserve">溫再興  </t>
    <phoneticPr fontId="1" type="noConversion"/>
  </si>
  <si>
    <t>2700, 10968</t>
    <phoneticPr fontId="1" type="noConversion"/>
  </si>
  <si>
    <t xml:space="preserve">溫明遠  </t>
    <phoneticPr fontId="1" type="noConversion"/>
  </si>
  <si>
    <t>2614, 4748-4751</t>
    <phoneticPr fontId="1" type="noConversion"/>
  </si>
  <si>
    <t xml:space="preserve">溫春來  </t>
    <phoneticPr fontId="1" type="noConversion"/>
  </si>
  <si>
    <t>4798</t>
    <phoneticPr fontId="1" type="noConversion"/>
  </si>
  <si>
    <t xml:space="preserve">溫柏萱  </t>
    <phoneticPr fontId="1" type="noConversion"/>
  </si>
  <si>
    <t>7470</t>
    <phoneticPr fontId="1" type="noConversion"/>
  </si>
  <si>
    <t xml:space="preserve">溫漢璋  </t>
    <phoneticPr fontId="1" type="noConversion"/>
  </si>
  <si>
    <t>5429</t>
    <phoneticPr fontId="1" type="noConversion"/>
  </si>
  <si>
    <t xml:space="preserve">煜晴  </t>
    <phoneticPr fontId="1" type="noConversion"/>
  </si>
  <si>
    <t xml:space="preserve">獅子燁  </t>
    <phoneticPr fontId="1" type="noConversion"/>
  </si>
  <si>
    <t>7393</t>
    <phoneticPr fontId="1" type="noConversion"/>
  </si>
  <si>
    <t xml:space="preserve">瑞安房地產有限公司  </t>
    <phoneticPr fontId="1" type="noConversion"/>
  </si>
  <si>
    <t>5433</t>
    <phoneticPr fontId="1" type="noConversion"/>
  </si>
  <si>
    <t xml:space="preserve">瑞雲  </t>
    <phoneticPr fontId="1" type="noConversion"/>
  </si>
  <si>
    <t>1545, 7076, 8333</t>
    <phoneticPr fontId="1" type="noConversion"/>
  </si>
  <si>
    <t xml:space="preserve">瑞聲科技控股有限公司  </t>
    <phoneticPr fontId="1" type="noConversion"/>
  </si>
  <si>
    <t>8002</t>
    <phoneticPr fontId="1" type="noConversion"/>
  </si>
  <si>
    <t xml:space="preserve">萬川  </t>
    <phoneticPr fontId="1" type="noConversion"/>
  </si>
  <si>
    <t>1870, 9826</t>
    <phoneticPr fontId="1" type="noConversion"/>
  </si>
  <si>
    <t xml:space="preserve">萬受無僵  </t>
    <phoneticPr fontId="1" type="noConversion"/>
  </si>
  <si>
    <t>7154</t>
    <phoneticPr fontId="1" type="noConversion"/>
  </si>
  <si>
    <t xml:space="preserve">萬家輝  </t>
    <phoneticPr fontId="1" type="noConversion"/>
  </si>
  <si>
    <t>4555</t>
    <phoneticPr fontId="1" type="noConversion"/>
  </si>
  <si>
    <t xml:space="preserve">萬景華  </t>
    <phoneticPr fontId="1" type="noConversion"/>
  </si>
  <si>
    <t>5149</t>
    <phoneticPr fontId="1" type="noConversion"/>
  </si>
  <si>
    <t xml:space="preserve">萬萍  </t>
    <phoneticPr fontId="1" type="noConversion"/>
  </si>
  <si>
    <t>2681</t>
    <phoneticPr fontId="1" type="noConversion"/>
  </si>
  <si>
    <t xml:space="preserve">萬憲鳳  </t>
    <phoneticPr fontId="1" type="noConversion"/>
  </si>
  <si>
    <t>2378</t>
    <phoneticPr fontId="1" type="noConversion"/>
  </si>
  <si>
    <t xml:space="preserve">經緯文化編輯部  </t>
    <phoneticPr fontId="1" type="noConversion"/>
  </si>
  <si>
    <t>7002, 8267</t>
    <phoneticPr fontId="1" type="noConversion"/>
  </si>
  <si>
    <t xml:space="preserve">聖座促進人類整體發展部  </t>
    <phoneticPr fontId="1" type="noConversion"/>
  </si>
  <si>
    <t>2095</t>
    <phoneticPr fontId="1" type="noConversion"/>
  </si>
  <si>
    <t xml:space="preserve">聖神研究中心  </t>
    <phoneticPr fontId="1" type="noConversion"/>
  </si>
  <si>
    <t>2295</t>
    <phoneticPr fontId="1" type="noConversion"/>
  </si>
  <si>
    <t xml:space="preserve">葉子婷  </t>
    <phoneticPr fontId="1" type="noConversion"/>
  </si>
  <si>
    <t xml:space="preserve">葉子龍  </t>
    <phoneticPr fontId="1" type="noConversion"/>
  </si>
  <si>
    <t>2092</t>
    <phoneticPr fontId="1" type="noConversion"/>
  </si>
  <si>
    <t xml:space="preserve">葉玉珮  </t>
    <phoneticPr fontId="1" type="noConversion"/>
  </si>
  <si>
    <t>8005</t>
    <phoneticPr fontId="1" type="noConversion"/>
  </si>
  <si>
    <t xml:space="preserve">葉玉萍  </t>
    <phoneticPr fontId="1" type="noConversion"/>
  </si>
  <si>
    <t xml:space="preserve">葉兆輝  </t>
    <phoneticPr fontId="1" type="noConversion"/>
  </si>
  <si>
    <t xml:space="preserve">葉志華  </t>
    <phoneticPr fontId="1" type="noConversion"/>
  </si>
  <si>
    <t>6924</t>
    <phoneticPr fontId="1" type="noConversion"/>
  </si>
  <si>
    <t xml:space="preserve">葉沛峰‧柯南  </t>
    <phoneticPr fontId="1" type="noConversion"/>
  </si>
  <si>
    <t>4643</t>
    <phoneticPr fontId="1" type="noConversion"/>
  </si>
  <si>
    <t xml:space="preserve">葉承志  </t>
    <phoneticPr fontId="1" type="noConversion"/>
  </si>
  <si>
    <t>2623, 5625</t>
    <phoneticPr fontId="1" type="noConversion"/>
  </si>
  <si>
    <t xml:space="preserve">葉建明  </t>
    <phoneticPr fontId="1" type="noConversion"/>
  </si>
  <si>
    <t>4794-4795</t>
    <phoneticPr fontId="1" type="noConversion"/>
  </si>
  <si>
    <t xml:space="preserve">葉盈豐  </t>
    <phoneticPr fontId="1" type="noConversion"/>
  </si>
  <si>
    <t xml:space="preserve">葉秋弦  </t>
    <phoneticPr fontId="1" type="noConversion"/>
  </si>
  <si>
    <t>4910</t>
    <phoneticPr fontId="1" type="noConversion"/>
  </si>
  <si>
    <t xml:space="preserve">葉茗  </t>
    <phoneticPr fontId="1" type="noConversion"/>
  </si>
  <si>
    <t>9569</t>
    <phoneticPr fontId="1" type="noConversion"/>
  </si>
  <si>
    <t xml:space="preserve">葉偉青  </t>
    <phoneticPr fontId="1" type="noConversion"/>
  </si>
  <si>
    <t xml:space="preserve">葉淑婷  </t>
    <phoneticPr fontId="1" type="noConversion"/>
  </si>
  <si>
    <t xml:space="preserve">葉惠儀  </t>
    <phoneticPr fontId="1" type="noConversion"/>
  </si>
  <si>
    <t>10808</t>
    <phoneticPr fontId="1" type="noConversion"/>
  </si>
  <si>
    <t xml:space="preserve">葉雅琪  </t>
    <phoneticPr fontId="1" type="noConversion"/>
  </si>
  <si>
    <t>5328</t>
    <phoneticPr fontId="1" type="noConversion"/>
  </si>
  <si>
    <t xml:space="preserve">葉瑞蓮  </t>
    <phoneticPr fontId="1" type="noConversion"/>
  </si>
  <si>
    <t>9726</t>
    <phoneticPr fontId="1" type="noConversion"/>
  </si>
  <si>
    <t xml:space="preserve">葉萬壽  </t>
    <phoneticPr fontId="1" type="noConversion"/>
  </si>
  <si>
    <t>2456</t>
    <phoneticPr fontId="1" type="noConversion"/>
  </si>
  <si>
    <t xml:space="preserve">葉聖陶  </t>
    <phoneticPr fontId="1" type="noConversion"/>
  </si>
  <si>
    <t>7494, 7774, 8068</t>
    <phoneticPr fontId="1" type="noConversion"/>
  </si>
  <si>
    <t xml:space="preserve">葉詩穎  </t>
    <phoneticPr fontId="1" type="noConversion"/>
  </si>
  <si>
    <t>1448</t>
    <phoneticPr fontId="1" type="noConversion"/>
  </si>
  <si>
    <t xml:space="preserve">葉嘉瑩  </t>
    <phoneticPr fontId="1" type="noConversion"/>
  </si>
  <si>
    <t>1706</t>
    <phoneticPr fontId="1" type="noConversion"/>
  </si>
  <si>
    <t xml:space="preserve">葉漢浩  </t>
    <phoneticPr fontId="1" type="noConversion"/>
  </si>
  <si>
    <t>7535</t>
    <phoneticPr fontId="1" type="noConversion"/>
  </si>
  <si>
    <t xml:space="preserve">葉福成  </t>
    <phoneticPr fontId="1" type="noConversion"/>
  </si>
  <si>
    <t xml:space="preserve">葉鳳英  </t>
    <phoneticPr fontId="1" type="noConversion"/>
  </si>
  <si>
    <t>6948, 7454</t>
    <phoneticPr fontId="1" type="noConversion"/>
  </si>
  <si>
    <t xml:space="preserve">葉劍威  </t>
    <phoneticPr fontId="1" type="noConversion"/>
  </si>
  <si>
    <t>7353-7374, 10028-10029</t>
    <phoneticPr fontId="1" type="noConversion"/>
  </si>
  <si>
    <t xml:space="preserve">葉劉淑儀  </t>
    <phoneticPr fontId="1" type="noConversion"/>
  </si>
  <si>
    <t>7650</t>
    <phoneticPr fontId="1" type="noConversion"/>
  </si>
  <si>
    <t xml:space="preserve">葉嘯  </t>
    <phoneticPr fontId="1" type="noConversion"/>
  </si>
  <si>
    <t>10239</t>
    <phoneticPr fontId="1" type="noConversion"/>
  </si>
  <si>
    <t xml:space="preserve">葉影霞  </t>
    <phoneticPr fontId="1" type="noConversion"/>
  </si>
  <si>
    <t>2458</t>
    <phoneticPr fontId="1" type="noConversion"/>
  </si>
  <si>
    <t xml:space="preserve">葉靜怡  </t>
    <phoneticPr fontId="1" type="noConversion"/>
  </si>
  <si>
    <t>5557</t>
    <phoneticPr fontId="1" type="noConversion"/>
  </si>
  <si>
    <t xml:space="preserve">葉麗德  </t>
    <phoneticPr fontId="1" type="noConversion"/>
  </si>
  <si>
    <t>7533</t>
    <phoneticPr fontId="1" type="noConversion"/>
  </si>
  <si>
    <t xml:space="preserve">葛冰  </t>
    <phoneticPr fontId="1" type="noConversion"/>
  </si>
  <si>
    <t>1326, 5673</t>
    <phoneticPr fontId="1" type="noConversion"/>
  </si>
  <si>
    <t xml:space="preserve">葛春霖  </t>
    <phoneticPr fontId="1" type="noConversion"/>
  </si>
  <si>
    <t>10343</t>
    <phoneticPr fontId="1" type="noConversion"/>
  </si>
  <si>
    <t xml:space="preserve">葛紅兵  </t>
    <phoneticPr fontId="1" type="noConversion"/>
  </si>
  <si>
    <t xml:space="preserve">葛劍雄  </t>
    <phoneticPr fontId="1" type="noConversion"/>
  </si>
  <si>
    <t>9666</t>
    <phoneticPr fontId="1" type="noConversion"/>
  </si>
  <si>
    <t xml:space="preserve">董中旗  </t>
    <phoneticPr fontId="1" type="noConversion"/>
  </si>
  <si>
    <t>4490</t>
    <phoneticPr fontId="1" type="noConversion"/>
  </si>
  <si>
    <t xml:space="preserve">董仁威  </t>
    <phoneticPr fontId="1" type="noConversion"/>
  </si>
  <si>
    <t>1694</t>
    <phoneticPr fontId="1" type="noConversion"/>
  </si>
  <si>
    <t xml:space="preserve">董元靜  </t>
    <phoneticPr fontId="1" type="noConversion"/>
  </si>
  <si>
    <t xml:space="preserve">董玉整  </t>
    <phoneticPr fontId="1" type="noConversion"/>
  </si>
  <si>
    <t>7037</t>
    <phoneticPr fontId="1" type="noConversion"/>
  </si>
  <si>
    <t xml:space="preserve">董玉龍  </t>
    <phoneticPr fontId="1" type="noConversion"/>
  </si>
  <si>
    <t>1975</t>
    <phoneticPr fontId="1" type="noConversion"/>
  </si>
  <si>
    <t xml:space="preserve">董非  </t>
    <phoneticPr fontId="1" type="noConversion"/>
  </si>
  <si>
    <t>4930</t>
    <phoneticPr fontId="1" type="noConversion"/>
  </si>
  <si>
    <t xml:space="preserve">董珈宜  </t>
    <phoneticPr fontId="1" type="noConversion"/>
  </si>
  <si>
    <t>4904</t>
    <phoneticPr fontId="1" type="noConversion"/>
  </si>
  <si>
    <t xml:space="preserve">董晉  </t>
    <phoneticPr fontId="1" type="noConversion"/>
  </si>
  <si>
    <t>2216</t>
    <phoneticPr fontId="1" type="noConversion"/>
  </si>
  <si>
    <t xml:space="preserve">董培倫  </t>
    <phoneticPr fontId="1" type="noConversion"/>
  </si>
  <si>
    <t>8023</t>
    <phoneticPr fontId="1" type="noConversion"/>
  </si>
  <si>
    <t xml:space="preserve">董啟章  </t>
    <phoneticPr fontId="1" type="noConversion"/>
  </si>
  <si>
    <t>1906</t>
    <phoneticPr fontId="1" type="noConversion"/>
  </si>
  <si>
    <t xml:space="preserve">董珺  </t>
    <phoneticPr fontId="1" type="noConversion"/>
  </si>
  <si>
    <t>4836</t>
    <phoneticPr fontId="1" type="noConversion"/>
  </si>
  <si>
    <t xml:space="preserve">董智敏  </t>
    <phoneticPr fontId="1" type="noConversion"/>
  </si>
  <si>
    <t>1703-1704, 2143</t>
    <phoneticPr fontId="1" type="noConversion"/>
  </si>
  <si>
    <t xml:space="preserve">董錫鵬  </t>
    <phoneticPr fontId="1" type="noConversion"/>
  </si>
  <si>
    <t>8024</t>
    <phoneticPr fontId="1" type="noConversion"/>
  </si>
  <si>
    <t xml:space="preserve">裘志堅  </t>
    <phoneticPr fontId="1" type="noConversion"/>
  </si>
  <si>
    <t>1536</t>
    <phoneticPr fontId="1" type="noConversion"/>
  </si>
  <si>
    <t xml:space="preserve">解軍  </t>
    <phoneticPr fontId="1" type="noConversion"/>
  </si>
  <si>
    <t>8080</t>
    <phoneticPr fontId="1" type="noConversion"/>
  </si>
  <si>
    <t xml:space="preserve">詩詩  </t>
    <phoneticPr fontId="1" type="noConversion"/>
  </si>
  <si>
    <t>4593, 5101, 5538</t>
    <phoneticPr fontId="1" type="noConversion"/>
  </si>
  <si>
    <t xml:space="preserve">詹宜穎  </t>
    <phoneticPr fontId="1" type="noConversion"/>
  </si>
  <si>
    <t>9576</t>
    <phoneticPr fontId="1" type="noConversion"/>
  </si>
  <si>
    <t xml:space="preserve">話小屋  </t>
    <phoneticPr fontId="1" type="noConversion"/>
  </si>
  <si>
    <t>4456</t>
    <phoneticPr fontId="1" type="noConversion"/>
  </si>
  <si>
    <t xml:space="preserve">賈文亮  </t>
    <phoneticPr fontId="1" type="noConversion"/>
  </si>
  <si>
    <t>1604-1606</t>
    <phoneticPr fontId="1" type="noConversion"/>
  </si>
  <si>
    <t xml:space="preserve">賈志義  </t>
    <phoneticPr fontId="1" type="noConversion"/>
  </si>
  <si>
    <t>10754</t>
    <phoneticPr fontId="1" type="noConversion"/>
  </si>
  <si>
    <t xml:space="preserve">賈步緯  </t>
    <phoneticPr fontId="1" type="noConversion"/>
  </si>
  <si>
    <t xml:space="preserve">賈和亭  </t>
    <phoneticPr fontId="1" type="noConversion"/>
  </si>
  <si>
    <t>5003</t>
    <phoneticPr fontId="1" type="noConversion"/>
  </si>
  <si>
    <t xml:space="preserve">賈柯夫  </t>
    <phoneticPr fontId="1" type="noConversion"/>
  </si>
  <si>
    <t>5146</t>
    <phoneticPr fontId="1" type="noConversion"/>
  </si>
  <si>
    <t xml:space="preserve">賈英豪  </t>
    <phoneticPr fontId="1" type="noConversion"/>
  </si>
  <si>
    <t xml:space="preserve">賈能成  </t>
    <phoneticPr fontId="1" type="noConversion"/>
  </si>
  <si>
    <t>4585</t>
    <phoneticPr fontId="1" type="noConversion"/>
  </si>
  <si>
    <t xml:space="preserve">賈能哲  </t>
    <phoneticPr fontId="1" type="noConversion"/>
  </si>
  <si>
    <t xml:space="preserve">跨文翻譯  </t>
    <phoneticPr fontId="1" type="noConversion"/>
  </si>
  <si>
    <t>7690</t>
    <phoneticPr fontId="1" type="noConversion"/>
  </si>
  <si>
    <t xml:space="preserve">路勁基建有限公司  </t>
    <phoneticPr fontId="1" type="noConversion"/>
  </si>
  <si>
    <t>5467, 8043</t>
    <phoneticPr fontId="1" type="noConversion"/>
  </si>
  <si>
    <t xml:space="preserve">路程忠  </t>
    <phoneticPr fontId="1" type="noConversion"/>
  </si>
  <si>
    <t>1515</t>
    <phoneticPr fontId="1" type="noConversion"/>
  </si>
  <si>
    <t xml:space="preserve">鄒杰  </t>
    <phoneticPr fontId="1" type="noConversion"/>
  </si>
  <si>
    <t>10123</t>
    <phoneticPr fontId="1" type="noConversion"/>
  </si>
  <si>
    <t xml:space="preserve">鄒玟羚  </t>
    <phoneticPr fontId="1" type="noConversion"/>
  </si>
  <si>
    <t>8030, 8058</t>
    <phoneticPr fontId="1" type="noConversion"/>
  </si>
  <si>
    <t xml:space="preserve">鄒連文  </t>
    <phoneticPr fontId="1" type="noConversion"/>
  </si>
  <si>
    <t>1963</t>
    <phoneticPr fontId="1" type="noConversion"/>
  </si>
  <si>
    <t xml:space="preserve">鄒逸麟  </t>
    <phoneticPr fontId="1" type="noConversion"/>
  </si>
  <si>
    <t>1742</t>
    <phoneticPr fontId="1" type="noConversion"/>
  </si>
  <si>
    <t xml:space="preserve">電玩太郎  </t>
    <phoneticPr fontId="1" type="noConversion"/>
  </si>
  <si>
    <t>8260</t>
    <phoneticPr fontId="1" type="noConversion"/>
  </si>
  <si>
    <t xml:space="preserve">電能實業有限公司  </t>
    <phoneticPr fontId="1" type="noConversion"/>
  </si>
  <si>
    <t>5476</t>
    <phoneticPr fontId="1" type="noConversion"/>
  </si>
  <si>
    <t xml:space="preserve">電訊盈科有限公司  </t>
    <phoneticPr fontId="1" type="noConversion"/>
  </si>
  <si>
    <t>5477</t>
    <phoneticPr fontId="1" type="noConversion"/>
  </si>
  <si>
    <t xml:space="preserve">電視廣播有限公司  </t>
    <phoneticPr fontId="1" type="noConversion"/>
  </si>
  <si>
    <t>5480</t>
    <phoneticPr fontId="1" type="noConversion"/>
  </si>
  <si>
    <t xml:space="preserve">雷其武  </t>
    <phoneticPr fontId="1" type="noConversion"/>
  </si>
  <si>
    <t>1629</t>
    <phoneticPr fontId="1" type="noConversion"/>
  </si>
  <si>
    <t xml:space="preserve">雷振華  </t>
    <phoneticPr fontId="1" type="noConversion"/>
  </si>
  <si>
    <t xml:space="preserve">雷蛇  </t>
    <phoneticPr fontId="1" type="noConversion"/>
  </si>
  <si>
    <t>5482</t>
    <phoneticPr fontId="1" type="noConversion"/>
  </si>
  <si>
    <t xml:space="preserve">雷雪峰  </t>
    <phoneticPr fontId="1" type="noConversion"/>
  </si>
  <si>
    <t>2359</t>
    <phoneticPr fontId="1" type="noConversion"/>
  </si>
  <si>
    <t xml:space="preserve">雷渝  </t>
    <phoneticPr fontId="1" type="noConversion"/>
  </si>
  <si>
    <t>10768</t>
    <phoneticPr fontId="1" type="noConversion"/>
  </si>
  <si>
    <t xml:space="preserve">雷雄德  </t>
    <phoneticPr fontId="1" type="noConversion"/>
  </si>
  <si>
    <t xml:space="preserve">雷鼎鳴  </t>
    <phoneticPr fontId="1" type="noConversion"/>
  </si>
  <si>
    <t>5694</t>
    <phoneticPr fontId="1" type="noConversion"/>
  </si>
  <si>
    <t xml:space="preserve">雷廣平  </t>
    <phoneticPr fontId="1" type="noConversion"/>
  </si>
  <si>
    <t>4403</t>
    <phoneticPr fontId="1" type="noConversion"/>
  </si>
  <si>
    <t xml:space="preserve">雷歐幻像  </t>
    <phoneticPr fontId="1" type="noConversion"/>
  </si>
  <si>
    <t>4939, 7020, 7514-7518</t>
    <phoneticPr fontId="1" type="noConversion"/>
  </si>
  <si>
    <t xml:space="preserve">煒軒  </t>
    <phoneticPr fontId="1" type="noConversion"/>
  </si>
  <si>
    <t>7333</t>
    <phoneticPr fontId="1" type="noConversion"/>
  </si>
  <si>
    <t xml:space="preserve">鄔鎮華  </t>
    <phoneticPr fontId="1" type="noConversion"/>
  </si>
  <si>
    <t>9684</t>
    <phoneticPr fontId="1" type="noConversion"/>
  </si>
  <si>
    <t xml:space="preserve">靳埭強  </t>
    <phoneticPr fontId="1" type="noConversion"/>
  </si>
  <si>
    <t>7124, 8055</t>
    <phoneticPr fontId="1" type="noConversion"/>
  </si>
  <si>
    <t xml:space="preserve">靳雲亭  </t>
    <phoneticPr fontId="1" type="noConversion"/>
  </si>
  <si>
    <t>1779-1780</t>
    <phoneticPr fontId="1" type="noConversion"/>
  </si>
  <si>
    <t xml:space="preserve">靳榮輝  </t>
    <phoneticPr fontId="1" type="noConversion"/>
  </si>
  <si>
    <t xml:space="preserve">靳繼君  </t>
    <phoneticPr fontId="1" type="noConversion"/>
  </si>
  <si>
    <t>6925</t>
    <phoneticPr fontId="1" type="noConversion"/>
  </si>
  <si>
    <t>十四畫</t>
    <phoneticPr fontId="1" type="noConversion"/>
  </si>
  <si>
    <t xml:space="preserve">僥淦中  </t>
    <phoneticPr fontId="1" type="noConversion"/>
  </si>
  <si>
    <t>5106</t>
    <phoneticPr fontId="1" type="noConversion"/>
  </si>
  <si>
    <t xml:space="preserve">僑港伍氏宗親會伍時暢紀念學校繪本班學生  </t>
    <phoneticPr fontId="1" type="noConversion"/>
  </si>
  <si>
    <t>5351</t>
    <phoneticPr fontId="1" type="noConversion"/>
  </si>
  <si>
    <t xml:space="preserve">嘉里物流聯網有限公司  </t>
    <phoneticPr fontId="1" type="noConversion"/>
  </si>
  <si>
    <t>5490</t>
    <phoneticPr fontId="1" type="noConversion"/>
  </si>
  <si>
    <t xml:space="preserve">嘉里建設有限公司  </t>
    <phoneticPr fontId="1" type="noConversion"/>
  </si>
  <si>
    <t>5491</t>
    <phoneticPr fontId="1" type="noConversion"/>
  </si>
  <si>
    <t xml:space="preserve">嘉藝控股有限公司  </t>
    <phoneticPr fontId="1" type="noConversion"/>
  </si>
  <si>
    <t>10778</t>
    <phoneticPr fontId="1" type="noConversion"/>
  </si>
  <si>
    <t xml:space="preserve">團結香港基金公共政策研究院  </t>
    <phoneticPr fontId="1" type="noConversion"/>
  </si>
  <si>
    <t>10556</t>
    <phoneticPr fontId="1" type="noConversion"/>
  </si>
  <si>
    <t xml:space="preserve">夢芝  </t>
    <phoneticPr fontId="1" type="noConversion"/>
  </si>
  <si>
    <t>4310</t>
    <phoneticPr fontId="1" type="noConversion"/>
  </si>
  <si>
    <t xml:space="preserve">實吉達郎  </t>
    <phoneticPr fontId="1" type="noConversion"/>
  </si>
  <si>
    <t>2144</t>
    <phoneticPr fontId="1" type="noConversion"/>
  </si>
  <si>
    <t xml:space="preserve">寧寧  </t>
    <phoneticPr fontId="1" type="noConversion"/>
  </si>
  <si>
    <t>4400, 4426, 5130, 5160, 5516</t>
    <phoneticPr fontId="1" type="noConversion"/>
  </si>
  <si>
    <t xml:space="preserve">寧維生  </t>
    <phoneticPr fontId="1" type="noConversion"/>
  </si>
  <si>
    <t>7911</t>
    <phoneticPr fontId="1" type="noConversion"/>
  </si>
  <si>
    <t xml:space="preserve">廖小平  </t>
    <phoneticPr fontId="1" type="noConversion"/>
  </si>
  <si>
    <t>9751</t>
    <phoneticPr fontId="1" type="noConversion"/>
  </si>
  <si>
    <t xml:space="preserve">廖永輝  </t>
    <phoneticPr fontId="1" type="noConversion"/>
  </si>
  <si>
    <t>2635</t>
    <phoneticPr fontId="1" type="noConversion"/>
  </si>
  <si>
    <t xml:space="preserve">廖光祖  </t>
    <phoneticPr fontId="1" type="noConversion"/>
  </si>
  <si>
    <t>8195</t>
    <phoneticPr fontId="1" type="noConversion"/>
  </si>
  <si>
    <t xml:space="preserve">廖妙薇  </t>
    <phoneticPr fontId="1" type="noConversion"/>
  </si>
  <si>
    <t>2648</t>
    <phoneticPr fontId="1" type="noConversion"/>
  </si>
  <si>
    <t xml:space="preserve">廖杏茵  </t>
    <phoneticPr fontId="1" type="noConversion"/>
  </si>
  <si>
    <t xml:space="preserve">廖武  </t>
    <phoneticPr fontId="1" type="noConversion"/>
  </si>
  <si>
    <t>1781, 2203</t>
    <phoneticPr fontId="1" type="noConversion"/>
  </si>
  <si>
    <t xml:space="preserve">廖迪生  </t>
    <phoneticPr fontId="1" type="noConversion"/>
  </si>
  <si>
    <t>4388</t>
    <phoneticPr fontId="1" type="noConversion"/>
  </si>
  <si>
    <t xml:space="preserve">廖健恒  </t>
    <phoneticPr fontId="1" type="noConversion"/>
  </si>
  <si>
    <t>1842</t>
    <phoneticPr fontId="1" type="noConversion"/>
  </si>
  <si>
    <t xml:space="preserve">廖國良  </t>
    <phoneticPr fontId="1" type="noConversion"/>
  </si>
  <si>
    <t>10304, 10969-10970</t>
    <phoneticPr fontId="1" type="noConversion"/>
  </si>
  <si>
    <t xml:space="preserve">廖翊翎  </t>
    <phoneticPr fontId="1" type="noConversion"/>
  </si>
  <si>
    <t xml:space="preserve">廖暢泳  </t>
    <phoneticPr fontId="1" type="noConversion"/>
  </si>
  <si>
    <t>2385-2386, 4962-4963</t>
    <phoneticPr fontId="1" type="noConversion"/>
  </si>
  <si>
    <t xml:space="preserve">暨嘉華  </t>
    <phoneticPr fontId="1" type="noConversion"/>
  </si>
  <si>
    <t>7586</t>
    <phoneticPr fontId="1" type="noConversion"/>
  </si>
  <si>
    <t xml:space="preserve">榮新江   </t>
    <phoneticPr fontId="1" type="noConversion"/>
  </si>
  <si>
    <t xml:space="preserve">歌歌  </t>
    <phoneticPr fontId="1" type="noConversion"/>
  </si>
  <si>
    <t xml:space="preserve">漢斯  </t>
    <phoneticPr fontId="1" type="noConversion"/>
  </si>
  <si>
    <t xml:space="preserve">滿丫丫  </t>
    <phoneticPr fontId="1" type="noConversion"/>
  </si>
  <si>
    <t xml:space="preserve">漫遊者  </t>
    <phoneticPr fontId="1" type="noConversion"/>
  </si>
  <si>
    <t>7534</t>
    <phoneticPr fontId="1" type="noConversion"/>
  </si>
  <si>
    <t xml:space="preserve">熊人  </t>
    <phoneticPr fontId="1" type="noConversion"/>
  </si>
  <si>
    <t>8096</t>
    <phoneticPr fontId="1" type="noConversion"/>
  </si>
  <si>
    <t xml:space="preserve">熊小林  </t>
    <phoneticPr fontId="1" type="noConversion"/>
  </si>
  <si>
    <t>4717</t>
    <phoneticPr fontId="1" type="noConversion"/>
  </si>
  <si>
    <t xml:space="preserve">熊代端  </t>
    <phoneticPr fontId="1" type="noConversion"/>
  </si>
  <si>
    <t>1727</t>
    <phoneticPr fontId="1" type="noConversion"/>
  </si>
  <si>
    <t xml:space="preserve">熊谷雄太  </t>
    <phoneticPr fontId="1" type="noConversion"/>
  </si>
  <si>
    <t xml:space="preserve">熊昭  </t>
    <phoneticPr fontId="1" type="noConversion"/>
  </si>
  <si>
    <t>1897</t>
    <phoneticPr fontId="1" type="noConversion"/>
  </si>
  <si>
    <t xml:space="preserve">熊軍  </t>
    <phoneticPr fontId="1" type="noConversion"/>
  </si>
  <si>
    <t>5313</t>
    <phoneticPr fontId="1" type="noConversion"/>
  </si>
  <si>
    <t xml:space="preserve">熊景明  </t>
    <phoneticPr fontId="1" type="noConversion"/>
  </si>
  <si>
    <t>9680</t>
    <phoneticPr fontId="1" type="noConversion"/>
  </si>
  <si>
    <t xml:space="preserve">熊琳敏  </t>
    <phoneticPr fontId="1" type="noConversion"/>
  </si>
  <si>
    <t>7050</t>
    <phoneticPr fontId="1" type="noConversion"/>
  </si>
  <si>
    <t xml:space="preserve">熊黃惠玲  </t>
    <phoneticPr fontId="1" type="noConversion"/>
  </si>
  <si>
    <t>1924, 4921</t>
    <phoneticPr fontId="1" type="noConversion"/>
  </si>
  <si>
    <t xml:space="preserve">瑪莉．褔珊  </t>
    <phoneticPr fontId="1" type="noConversion"/>
  </si>
  <si>
    <t>1444</t>
    <phoneticPr fontId="1" type="noConversion"/>
  </si>
  <si>
    <t xml:space="preserve">瑪雅．卡斯特里奇  </t>
    <phoneticPr fontId="1" type="noConversion"/>
  </si>
  <si>
    <t xml:space="preserve">瑪麗．海倫．德爾瓦爾  </t>
    <phoneticPr fontId="1" type="noConversion"/>
  </si>
  <si>
    <t xml:space="preserve">甄峰  </t>
    <phoneticPr fontId="1" type="noConversion"/>
  </si>
  <si>
    <t xml:space="preserve">甄翠華  </t>
    <phoneticPr fontId="1" type="noConversion"/>
  </si>
  <si>
    <t>1380, 1419, 1555, 1607, 1610-1612, 1614, 1632, 1696, 1741, 1767, 1778, 1820, 1824, 1910, 1912, 1945, 1968-1969, 2029, 2043, 2093, 2099, 2107-2112, 2124, 2129-2130, 2192, 2223, 2281, 2297, 2376, 2399, 2410, 2413, 2415, 2444, 2685, 2694, 2732</t>
    <phoneticPr fontId="1" type="noConversion"/>
  </si>
  <si>
    <t xml:space="preserve">碧桂園控股有限公司  </t>
    <phoneticPr fontId="1" type="noConversion"/>
  </si>
  <si>
    <t>5512, 10796</t>
    <phoneticPr fontId="1" type="noConversion"/>
  </si>
  <si>
    <t xml:space="preserve">福建省老年書畫藝術協會  </t>
    <phoneticPr fontId="1" type="noConversion"/>
  </si>
  <si>
    <t>1960</t>
    <phoneticPr fontId="1" type="noConversion"/>
  </si>
  <si>
    <t xml:space="preserve">福島直浩  </t>
    <phoneticPr fontId="1" type="noConversion"/>
  </si>
  <si>
    <t xml:space="preserve">管育伶  </t>
    <phoneticPr fontId="1" type="noConversion"/>
  </si>
  <si>
    <t>5632</t>
    <phoneticPr fontId="1" type="noConversion"/>
  </si>
  <si>
    <t xml:space="preserve">管俊傑  </t>
    <phoneticPr fontId="1" type="noConversion"/>
  </si>
  <si>
    <t>7375</t>
    <phoneticPr fontId="1" type="noConversion"/>
  </si>
  <si>
    <t xml:space="preserve">綜合試題編寫組  </t>
    <phoneticPr fontId="1" type="noConversion"/>
  </si>
  <si>
    <t>7012</t>
    <phoneticPr fontId="1" type="noConversion"/>
  </si>
  <si>
    <t xml:space="preserve">綜合環保集團有限公司  </t>
    <phoneticPr fontId="1" type="noConversion"/>
  </si>
  <si>
    <t>2448</t>
    <phoneticPr fontId="1" type="noConversion"/>
  </si>
  <si>
    <t xml:space="preserve">綺霏  </t>
    <phoneticPr fontId="1" type="noConversion"/>
  </si>
  <si>
    <t>4671</t>
    <phoneticPr fontId="1" type="noConversion"/>
  </si>
  <si>
    <t xml:space="preserve">綠色力量  </t>
    <phoneticPr fontId="1" type="noConversion"/>
  </si>
  <si>
    <t>1435, 2155, 8209</t>
    <phoneticPr fontId="1" type="noConversion"/>
  </si>
  <si>
    <t xml:space="preserve">綠騎士  </t>
    <phoneticPr fontId="1" type="noConversion"/>
  </si>
  <si>
    <t>5092</t>
    <phoneticPr fontId="1" type="noConversion"/>
  </si>
  <si>
    <t xml:space="preserve">維生印刷廠有限公司  </t>
    <phoneticPr fontId="1" type="noConversion"/>
  </si>
  <si>
    <t xml:space="preserve">維思  </t>
    <phoneticPr fontId="1" type="noConversion"/>
  </si>
  <si>
    <t>10804, 10807</t>
    <phoneticPr fontId="1" type="noConversion"/>
  </si>
  <si>
    <t xml:space="preserve">翟學偉  </t>
    <phoneticPr fontId="1" type="noConversion"/>
  </si>
  <si>
    <t>9673</t>
    <phoneticPr fontId="1" type="noConversion"/>
  </si>
  <si>
    <t xml:space="preserve">聞人悅閱  </t>
    <phoneticPr fontId="1" type="noConversion"/>
  </si>
  <si>
    <t>9942</t>
    <phoneticPr fontId="1" type="noConversion"/>
  </si>
  <si>
    <t xml:space="preserve">聞翊均  </t>
    <phoneticPr fontId="1" type="noConversion"/>
  </si>
  <si>
    <t>7815-7816</t>
    <phoneticPr fontId="1" type="noConversion"/>
  </si>
  <si>
    <t xml:space="preserve">蒲俊德  </t>
    <phoneticPr fontId="1" type="noConversion"/>
  </si>
  <si>
    <t>8076</t>
    <phoneticPr fontId="1" type="noConversion"/>
  </si>
  <si>
    <t xml:space="preserve">蓋鳴暉  </t>
    <phoneticPr fontId="1" type="noConversion"/>
  </si>
  <si>
    <t xml:space="preserve">蒙秋雲  </t>
    <phoneticPr fontId="1" type="noConversion"/>
  </si>
  <si>
    <t>4548</t>
    <phoneticPr fontId="1" type="noConversion"/>
  </si>
  <si>
    <t xml:space="preserve">蒼霞譯舍  </t>
    <phoneticPr fontId="1" type="noConversion"/>
  </si>
  <si>
    <t>5549, 5551</t>
    <phoneticPr fontId="1" type="noConversion"/>
  </si>
  <si>
    <t xml:space="preserve">蜜子  </t>
    <phoneticPr fontId="1" type="noConversion"/>
  </si>
  <si>
    <t xml:space="preserve">趙世銘  </t>
    <phoneticPr fontId="1" type="noConversion"/>
  </si>
  <si>
    <t xml:space="preserve">趙北明  </t>
    <phoneticPr fontId="1" type="noConversion"/>
  </si>
  <si>
    <t>9696</t>
    <phoneticPr fontId="1" type="noConversion"/>
  </si>
  <si>
    <t xml:space="preserve">趙弘  </t>
    <phoneticPr fontId="1" type="noConversion"/>
  </si>
  <si>
    <t>7677</t>
    <phoneticPr fontId="1" type="noConversion"/>
  </si>
  <si>
    <t xml:space="preserve">趙永金  </t>
    <phoneticPr fontId="1" type="noConversion"/>
  </si>
  <si>
    <t>7099, 7198, 7221, 7331, 7342</t>
    <phoneticPr fontId="1" type="noConversion"/>
  </si>
  <si>
    <t xml:space="preserve">趙宇勘  </t>
    <phoneticPr fontId="1" type="noConversion"/>
  </si>
  <si>
    <t>4926</t>
    <phoneticPr fontId="1" type="noConversion"/>
  </si>
  <si>
    <t xml:space="preserve">趙克斌  </t>
    <phoneticPr fontId="1" type="noConversion"/>
  </si>
  <si>
    <t xml:space="preserve">趙和生  </t>
    <phoneticPr fontId="1" type="noConversion"/>
  </si>
  <si>
    <t>7648</t>
    <phoneticPr fontId="1" type="noConversion"/>
  </si>
  <si>
    <t xml:space="preserve">趙春波  </t>
    <phoneticPr fontId="1" type="noConversion"/>
  </si>
  <si>
    <t>1699</t>
    <phoneticPr fontId="1" type="noConversion"/>
  </si>
  <si>
    <t xml:space="preserve">趙美儀  </t>
    <phoneticPr fontId="1" type="noConversion"/>
  </si>
  <si>
    <t>7809</t>
    <phoneticPr fontId="1" type="noConversion"/>
  </si>
  <si>
    <t xml:space="preserve">趙剛  </t>
    <phoneticPr fontId="1" type="noConversion"/>
  </si>
  <si>
    <t>7649</t>
    <phoneticPr fontId="1" type="noConversion"/>
  </si>
  <si>
    <t xml:space="preserve">趙海青  </t>
    <phoneticPr fontId="1" type="noConversion"/>
  </si>
  <si>
    <t>4659</t>
    <phoneticPr fontId="1" type="noConversion"/>
  </si>
  <si>
    <t xml:space="preserve">趙偉堅  </t>
    <phoneticPr fontId="1" type="noConversion"/>
  </si>
  <si>
    <t xml:space="preserve">趙國棟  </t>
    <phoneticPr fontId="1" type="noConversion"/>
  </si>
  <si>
    <t xml:space="preserve">趙梅泉  </t>
    <phoneticPr fontId="1" type="noConversion"/>
  </si>
  <si>
    <t>4614</t>
    <phoneticPr fontId="1" type="noConversion"/>
  </si>
  <si>
    <t xml:space="preserve">趙復垣  </t>
    <phoneticPr fontId="1" type="noConversion"/>
  </si>
  <si>
    <t>1834</t>
    <phoneticPr fontId="1" type="noConversion"/>
  </si>
  <si>
    <t xml:space="preserve">趙菱  </t>
    <phoneticPr fontId="1" type="noConversion"/>
  </si>
  <si>
    <t xml:space="preserve">趙軻  </t>
    <phoneticPr fontId="1" type="noConversion"/>
  </si>
  <si>
    <t xml:space="preserve">趙軼峰  </t>
    <phoneticPr fontId="1" type="noConversion"/>
  </si>
  <si>
    <t>7420</t>
    <phoneticPr fontId="1" type="noConversion"/>
  </si>
  <si>
    <t xml:space="preserve">趙陽  </t>
    <phoneticPr fontId="1" type="noConversion"/>
  </si>
  <si>
    <t>10262</t>
    <phoneticPr fontId="1" type="noConversion"/>
  </si>
  <si>
    <t xml:space="preserve">趙榮德  </t>
    <phoneticPr fontId="1" type="noConversion"/>
  </si>
  <si>
    <t>6932-6933</t>
    <phoneticPr fontId="1" type="noConversion"/>
  </si>
  <si>
    <t xml:space="preserve">趙德生  </t>
    <phoneticPr fontId="1" type="noConversion"/>
  </si>
  <si>
    <t>5635, 5728-5729</t>
    <phoneticPr fontId="1" type="noConversion"/>
  </si>
  <si>
    <t xml:space="preserve">趙慧雅  </t>
    <phoneticPr fontId="1" type="noConversion"/>
  </si>
  <si>
    <t>5726</t>
    <phoneticPr fontId="1" type="noConversion"/>
  </si>
  <si>
    <t xml:space="preserve">趙曉宇  </t>
    <phoneticPr fontId="1" type="noConversion"/>
  </si>
  <si>
    <t>1720, 2050</t>
    <phoneticPr fontId="1" type="noConversion"/>
  </si>
  <si>
    <t xml:space="preserve">趙曉彥  </t>
    <phoneticPr fontId="1" type="noConversion"/>
  </si>
  <si>
    <t>7167</t>
    <phoneticPr fontId="1" type="noConversion"/>
  </si>
  <si>
    <t xml:space="preserve">趙興建  </t>
    <phoneticPr fontId="1" type="noConversion"/>
  </si>
  <si>
    <t xml:space="preserve">趙濤  </t>
    <phoneticPr fontId="1" type="noConversion"/>
  </si>
  <si>
    <t>5256</t>
    <phoneticPr fontId="1" type="noConversion"/>
  </si>
  <si>
    <t xml:space="preserve">趙錚  </t>
    <phoneticPr fontId="1" type="noConversion"/>
  </si>
  <si>
    <t xml:space="preserve">趙鵬斌  </t>
    <phoneticPr fontId="1" type="noConversion"/>
  </si>
  <si>
    <t>7205</t>
    <phoneticPr fontId="1" type="noConversion"/>
  </si>
  <si>
    <t xml:space="preserve">趙鑫明  </t>
    <phoneticPr fontId="1" type="noConversion"/>
  </si>
  <si>
    <t xml:space="preserve">遠東宏信有限公司  </t>
    <phoneticPr fontId="1" type="noConversion"/>
  </si>
  <si>
    <t>5531, 10813</t>
    <phoneticPr fontId="1" type="noConversion"/>
  </si>
  <si>
    <t xml:space="preserve">遠東發展有限公司  </t>
    <phoneticPr fontId="1" type="noConversion"/>
  </si>
  <si>
    <t>8081</t>
    <phoneticPr fontId="1" type="noConversion"/>
  </si>
  <si>
    <t xml:space="preserve">遠洋服務控股有限公司  </t>
    <phoneticPr fontId="1" type="noConversion"/>
  </si>
  <si>
    <t>5532</t>
    <phoneticPr fontId="1" type="noConversion"/>
  </si>
  <si>
    <t xml:space="preserve">遠洋集團控股有限公司  </t>
    <phoneticPr fontId="1" type="noConversion"/>
  </si>
  <si>
    <t>5533, 10814</t>
    <phoneticPr fontId="1" type="noConversion"/>
  </si>
  <si>
    <t xml:space="preserve">酷尾巴  </t>
    <phoneticPr fontId="1" type="noConversion"/>
  </si>
  <si>
    <t>2664</t>
    <phoneticPr fontId="1" type="noConversion"/>
  </si>
  <si>
    <t xml:space="preserve">銀灰色的死  </t>
    <phoneticPr fontId="1" type="noConversion"/>
  </si>
  <si>
    <t>2441, 10795</t>
    <phoneticPr fontId="1" type="noConversion"/>
  </si>
  <si>
    <t xml:space="preserve">領展資產管理有限公司  </t>
    <phoneticPr fontId="1" type="noConversion"/>
  </si>
  <si>
    <t>2463, 8084-8085</t>
    <phoneticPr fontId="1" type="noConversion"/>
  </si>
  <si>
    <t xml:space="preserve">魂魂SOUL  </t>
    <phoneticPr fontId="1" type="noConversion"/>
  </si>
  <si>
    <t xml:space="preserve">鳳揮毫  </t>
    <phoneticPr fontId="1" type="noConversion"/>
  </si>
  <si>
    <t>10082</t>
    <phoneticPr fontId="1" type="noConversion"/>
  </si>
  <si>
    <t xml:space="preserve">齊東野  </t>
    <phoneticPr fontId="1" type="noConversion"/>
  </si>
  <si>
    <t>1835-1841, 1982-1983</t>
    <phoneticPr fontId="1" type="noConversion"/>
  </si>
  <si>
    <t xml:space="preserve">齊應凱  </t>
    <phoneticPr fontId="1" type="noConversion"/>
  </si>
  <si>
    <t>8266</t>
    <phoneticPr fontId="1" type="noConversion"/>
  </si>
  <si>
    <t xml:space="preserve">齊藤幸治  </t>
    <phoneticPr fontId="1" type="noConversion"/>
  </si>
  <si>
    <t>5059</t>
    <phoneticPr fontId="1" type="noConversion"/>
  </si>
  <si>
    <t xml:space="preserve">齊藤勇  </t>
    <phoneticPr fontId="1" type="noConversion"/>
  </si>
  <si>
    <t>8057</t>
    <phoneticPr fontId="1" type="noConversion"/>
  </si>
  <si>
    <t xml:space="preserve">齊藤惠  </t>
    <phoneticPr fontId="1" type="noConversion"/>
  </si>
  <si>
    <t>十五畫</t>
    <phoneticPr fontId="1" type="noConversion"/>
  </si>
  <si>
    <t xml:space="preserve">劉丙鈞  </t>
    <phoneticPr fontId="1" type="noConversion"/>
  </si>
  <si>
    <t>1436, 5609</t>
    <phoneticPr fontId="1" type="noConversion"/>
  </si>
  <si>
    <t xml:space="preserve">劉士達  </t>
    <phoneticPr fontId="1" type="noConversion"/>
  </si>
  <si>
    <t>10249</t>
    <phoneticPr fontId="1" type="noConversion"/>
  </si>
  <si>
    <t xml:space="preserve">劉大明  </t>
    <phoneticPr fontId="1" type="noConversion"/>
  </si>
  <si>
    <t>7183</t>
    <phoneticPr fontId="1" type="noConversion"/>
  </si>
  <si>
    <t xml:space="preserve">劉子健  </t>
    <phoneticPr fontId="1" type="noConversion"/>
  </si>
  <si>
    <t xml:space="preserve">劉小林  </t>
    <phoneticPr fontId="1" type="noConversion"/>
  </si>
  <si>
    <t>5720</t>
    <phoneticPr fontId="1" type="noConversion"/>
  </si>
  <si>
    <t xml:space="preserve">劉小康  </t>
    <phoneticPr fontId="1" type="noConversion"/>
  </si>
  <si>
    <t>7828</t>
    <phoneticPr fontId="1" type="noConversion"/>
  </si>
  <si>
    <t xml:space="preserve">劉天賜  </t>
    <phoneticPr fontId="1" type="noConversion"/>
  </si>
  <si>
    <t>8149</t>
    <phoneticPr fontId="1" type="noConversion"/>
  </si>
  <si>
    <t xml:space="preserve">劉文錦  </t>
    <phoneticPr fontId="1" type="noConversion"/>
  </si>
  <si>
    <t>1829</t>
    <phoneticPr fontId="1" type="noConversion"/>
  </si>
  <si>
    <t xml:space="preserve">劉文瀾  </t>
    <phoneticPr fontId="1" type="noConversion"/>
  </si>
  <si>
    <t>2275</t>
    <phoneticPr fontId="1" type="noConversion"/>
  </si>
  <si>
    <t xml:space="preserve">劉付永  </t>
    <phoneticPr fontId="1" type="noConversion"/>
  </si>
  <si>
    <t>6914</t>
    <phoneticPr fontId="1" type="noConversion"/>
  </si>
  <si>
    <t xml:space="preserve">劉仙舫  </t>
    <phoneticPr fontId="1" type="noConversion"/>
  </si>
  <si>
    <t>1541-1543</t>
    <phoneticPr fontId="1" type="noConversion"/>
  </si>
  <si>
    <t xml:space="preserve">劉永皓  </t>
    <phoneticPr fontId="1" type="noConversion"/>
  </si>
  <si>
    <t>4782</t>
    <phoneticPr fontId="1" type="noConversion"/>
  </si>
  <si>
    <t xml:space="preserve">劉玉峰  </t>
    <phoneticPr fontId="1" type="noConversion"/>
  </si>
  <si>
    <t>5609</t>
    <phoneticPr fontId="1" type="noConversion"/>
  </si>
  <si>
    <t xml:space="preserve">劉先彬  </t>
    <phoneticPr fontId="1" type="noConversion"/>
  </si>
  <si>
    <t xml:space="preserve">劉全洲  </t>
    <phoneticPr fontId="1" type="noConversion"/>
  </si>
  <si>
    <t>10546</t>
    <phoneticPr fontId="1" type="noConversion"/>
  </si>
  <si>
    <t xml:space="preserve">劉全儒  </t>
    <phoneticPr fontId="1" type="noConversion"/>
  </si>
  <si>
    <t xml:space="preserve">劉再復  </t>
    <phoneticPr fontId="1" type="noConversion"/>
  </si>
  <si>
    <t>4959, 4961</t>
    <phoneticPr fontId="1" type="noConversion"/>
  </si>
  <si>
    <t xml:space="preserve">劉吉清  </t>
    <phoneticPr fontId="1" type="noConversion"/>
  </si>
  <si>
    <t>10512</t>
    <phoneticPr fontId="1" type="noConversion"/>
  </si>
  <si>
    <t xml:space="preserve">劉在英  </t>
    <phoneticPr fontId="1" type="noConversion"/>
  </si>
  <si>
    <t>1814</t>
    <phoneticPr fontId="1" type="noConversion"/>
  </si>
  <si>
    <t xml:space="preserve">劉宇  </t>
    <phoneticPr fontId="1" type="noConversion"/>
  </si>
  <si>
    <t>9806</t>
    <phoneticPr fontId="1" type="noConversion"/>
  </si>
  <si>
    <t xml:space="preserve">劉宇仁  </t>
    <phoneticPr fontId="1" type="noConversion"/>
  </si>
  <si>
    <t>7773</t>
    <phoneticPr fontId="1" type="noConversion"/>
  </si>
  <si>
    <t xml:space="preserve">劉妍博  </t>
    <phoneticPr fontId="1" type="noConversion"/>
  </si>
  <si>
    <t>9716, 10342</t>
    <phoneticPr fontId="1" type="noConversion"/>
  </si>
  <si>
    <t xml:space="preserve">劉彤渲  </t>
    <phoneticPr fontId="1" type="noConversion"/>
  </si>
  <si>
    <t xml:space="preserve">劉志明  </t>
    <phoneticPr fontId="1" type="noConversion"/>
  </si>
  <si>
    <t>8245</t>
    <phoneticPr fontId="1" type="noConversion"/>
  </si>
  <si>
    <t xml:space="preserve">劉志軍  </t>
    <phoneticPr fontId="1" type="noConversion"/>
  </si>
  <si>
    <t xml:space="preserve">劉李林  </t>
    <phoneticPr fontId="1" type="noConversion"/>
  </si>
  <si>
    <t>7430</t>
    <phoneticPr fontId="1" type="noConversion"/>
  </si>
  <si>
    <t xml:space="preserve">劉秀清  </t>
    <phoneticPr fontId="1" type="noConversion"/>
  </si>
  <si>
    <t>10302, 10530</t>
    <phoneticPr fontId="1" type="noConversion"/>
  </si>
  <si>
    <t xml:space="preserve">劉良柱  </t>
    <phoneticPr fontId="1" type="noConversion"/>
  </si>
  <si>
    <t>10985</t>
    <phoneticPr fontId="1" type="noConversion"/>
  </si>
  <si>
    <t xml:space="preserve">劉咏閣  </t>
    <phoneticPr fontId="1" type="noConversion"/>
  </si>
  <si>
    <t>7543</t>
    <phoneticPr fontId="1" type="noConversion"/>
  </si>
  <si>
    <t xml:space="preserve">劉佳佳  </t>
    <phoneticPr fontId="1" type="noConversion"/>
  </si>
  <si>
    <t xml:space="preserve">劉卓聰  </t>
    <phoneticPr fontId="1" type="noConversion"/>
  </si>
  <si>
    <t>1859</t>
    <phoneticPr fontId="1" type="noConversion"/>
  </si>
  <si>
    <t xml:space="preserve">劉昌文  </t>
    <phoneticPr fontId="1" type="noConversion"/>
  </si>
  <si>
    <t>1596</t>
    <phoneticPr fontId="1" type="noConversion"/>
  </si>
  <si>
    <t xml:space="preserve">劉東力  </t>
    <phoneticPr fontId="1" type="noConversion"/>
  </si>
  <si>
    <t xml:space="preserve">劉俐  </t>
    <phoneticPr fontId="1" type="noConversion"/>
  </si>
  <si>
    <t>10602-10605, 10784-10785</t>
    <phoneticPr fontId="1" type="noConversion"/>
  </si>
  <si>
    <t xml:space="preserve">劉南威  </t>
    <phoneticPr fontId="1" type="noConversion"/>
  </si>
  <si>
    <t>1521</t>
    <phoneticPr fontId="1" type="noConversion"/>
  </si>
  <si>
    <t xml:space="preserve">劉彥麟  </t>
    <phoneticPr fontId="1" type="noConversion"/>
  </si>
  <si>
    <t>4869</t>
    <phoneticPr fontId="1" type="noConversion"/>
  </si>
  <si>
    <t xml:space="preserve">劉思樂  </t>
    <phoneticPr fontId="1" type="noConversion"/>
  </si>
  <si>
    <t>10895</t>
    <phoneticPr fontId="1" type="noConversion"/>
  </si>
  <si>
    <t xml:space="preserve">劉春玲  </t>
    <phoneticPr fontId="1" type="noConversion"/>
  </si>
  <si>
    <t>8201</t>
    <phoneticPr fontId="1" type="noConversion"/>
  </si>
  <si>
    <t xml:space="preserve">劉春熹  </t>
    <phoneticPr fontId="1" type="noConversion"/>
  </si>
  <si>
    <t>9781</t>
    <phoneticPr fontId="1" type="noConversion"/>
  </si>
  <si>
    <t xml:space="preserve">劉春寶  </t>
    <phoneticPr fontId="1" type="noConversion"/>
  </si>
  <si>
    <t>7829-7830</t>
    <phoneticPr fontId="1" type="noConversion"/>
  </si>
  <si>
    <t xml:space="preserve">劉映彤  </t>
    <phoneticPr fontId="1" type="noConversion"/>
  </si>
  <si>
    <t>10922</t>
    <phoneticPr fontId="1" type="noConversion"/>
  </si>
  <si>
    <t xml:space="preserve">劉相樵  </t>
    <phoneticPr fontId="1" type="noConversion"/>
  </si>
  <si>
    <t>4609</t>
    <phoneticPr fontId="1" type="noConversion"/>
  </si>
  <si>
    <t xml:space="preserve">劉美松  </t>
    <phoneticPr fontId="1" type="noConversion"/>
  </si>
  <si>
    <t>1324</t>
    <phoneticPr fontId="1" type="noConversion"/>
  </si>
  <si>
    <t xml:space="preserve">劉美娟  </t>
    <phoneticPr fontId="1" type="noConversion"/>
  </si>
  <si>
    <t xml:space="preserve">劉若慧  </t>
    <phoneticPr fontId="1" type="noConversion"/>
  </si>
  <si>
    <t>1577-1578</t>
    <phoneticPr fontId="1" type="noConversion"/>
  </si>
  <si>
    <t xml:space="preserve">劉香成  </t>
    <phoneticPr fontId="1" type="noConversion"/>
  </si>
  <si>
    <t xml:space="preserve">劉倩  </t>
    <phoneticPr fontId="1" type="noConversion"/>
  </si>
  <si>
    <t>7647, 7764</t>
    <phoneticPr fontId="1" type="noConversion"/>
  </si>
  <si>
    <t xml:space="preserve">劉倩秀  </t>
    <phoneticPr fontId="1" type="noConversion"/>
  </si>
  <si>
    <t>4796</t>
    <phoneticPr fontId="1" type="noConversion"/>
  </si>
  <si>
    <t xml:space="preserve">劉哲斌  </t>
    <phoneticPr fontId="1" type="noConversion"/>
  </si>
  <si>
    <t>7686</t>
    <phoneticPr fontId="1" type="noConversion"/>
  </si>
  <si>
    <t xml:space="preserve">劉宸瑀  </t>
    <phoneticPr fontId="1" type="noConversion"/>
  </si>
  <si>
    <t>4864, 5398</t>
    <phoneticPr fontId="1" type="noConversion"/>
  </si>
  <si>
    <t xml:space="preserve">劉恩保  </t>
    <phoneticPr fontId="1" type="noConversion"/>
  </si>
  <si>
    <t>10441</t>
    <phoneticPr fontId="1" type="noConversion"/>
  </si>
  <si>
    <t xml:space="preserve">劉振君  </t>
    <phoneticPr fontId="1" type="noConversion"/>
  </si>
  <si>
    <t>5523</t>
    <phoneticPr fontId="1" type="noConversion"/>
  </si>
  <si>
    <t xml:space="preserve">劉振學  </t>
    <phoneticPr fontId="1" type="noConversion"/>
  </si>
  <si>
    <t xml:space="preserve">劉健芝  </t>
    <phoneticPr fontId="1" type="noConversion"/>
  </si>
  <si>
    <t xml:space="preserve">劉偉唐  </t>
    <phoneticPr fontId="1" type="noConversion"/>
  </si>
  <si>
    <t>7182</t>
    <phoneticPr fontId="1" type="noConversion"/>
  </si>
  <si>
    <t xml:space="preserve">劉偉傑  </t>
    <phoneticPr fontId="1" type="noConversion"/>
  </si>
  <si>
    <t xml:space="preserve">劉偉源  </t>
    <phoneticPr fontId="1" type="noConversion"/>
  </si>
  <si>
    <t>4658</t>
    <phoneticPr fontId="1" type="noConversion"/>
  </si>
  <si>
    <t xml:space="preserve">劉國強  </t>
    <phoneticPr fontId="1" type="noConversion"/>
  </si>
  <si>
    <t>1364</t>
    <phoneticPr fontId="1" type="noConversion"/>
  </si>
  <si>
    <t xml:space="preserve">劉國智  </t>
    <phoneticPr fontId="1" type="noConversion"/>
  </si>
  <si>
    <t>6913</t>
    <phoneticPr fontId="1" type="noConversion"/>
  </si>
  <si>
    <t xml:space="preserve">劉國鵬  </t>
    <phoneticPr fontId="1" type="noConversion"/>
  </si>
  <si>
    <t>1771-1773</t>
    <phoneticPr fontId="1" type="noConversion"/>
  </si>
  <si>
    <t xml:space="preserve">劉婉雯  </t>
    <phoneticPr fontId="1" type="noConversion"/>
  </si>
  <si>
    <t xml:space="preserve">劉敏如  </t>
    <phoneticPr fontId="1" type="noConversion"/>
  </si>
  <si>
    <t xml:space="preserve">劉清彥  </t>
    <phoneticPr fontId="1" type="noConversion"/>
  </si>
  <si>
    <t>7472, 7696, 8146, 10641</t>
    <phoneticPr fontId="1" type="noConversion"/>
  </si>
  <si>
    <t xml:space="preserve">劉清原  </t>
    <phoneticPr fontId="1" type="noConversion"/>
  </si>
  <si>
    <t>10801</t>
    <phoneticPr fontId="1" type="noConversion"/>
  </si>
  <si>
    <t xml:space="preserve">劉盛源  </t>
    <phoneticPr fontId="1" type="noConversion"/>
  </si>
  <si>
    <t>8090</t>
    <phoneticPr fontId="1" type="noConversion"/>
  </si>
  <si>
    <t xml:space="preserve">劉莉  </t>
    <phoneticPr fontId="1" type="noConversion"/>
  </si>
  <si>
    <t>10408</t>
    <phoneticPr fontId="1" type="noConversion"/>
  </si>
  <si>
    <t xml:space="preserve">劉創馥  </t>
    <phoneticPr fontId="1" type="noConversion"/>
  </si>
  <si>
    <t xml:space="preserve">劉普君  </t>
    <phoneticPr fontId="1" type="noConversion"/>
  </si>
  <si>
    <t>1654</t>
    <phoneticPr fontId="1" type="noConversion"/>
  </si>
  <si>
    <t xml:space="preserve">劉智鵬  </t>
    <phoneticPr fontId="1" type="noConversion"/>
  </si>
  <si>
    <t>10584</t>
    <phoneticPr fontId="1" type="noConversion"/>
  </si>
  <si>
    <t xml:space="preserve">劉貴榮  </t>
    <phoneticPr fontId="1" type="noConversion"/>
  </si>
  <si>
    <t>4580</t>
    <phoneticPr fontId="1" type="noConversion"/>
  </si>
  <si>
    <t xml:space="preserve">劉雅詩  </t>
    <phoneticPr fontId="1" type="noConversion"/>
  </si>
  <si>
    <t>10949</t>
    <phoneticPr fontId="1" type="noConversion"/>
  </si>
  <si>
    <t xml:space="preserve">劉慈欣  </t>
    <phoneticPr fontId="1" type="noConversion"/>
  </si>
  <si>
    <t>7086</t>
    <phoneticPr fontId="1" type="noConversion"/>
  </si>
  <si>
    <t xml:space="preserve">劉敬儒  </t>
    <phoneticPr fontId="1" type="noConversion"/>
  </si>
  <si>
    <t>1375</t>
    <phoneticPr fontId="1" type="noConversion"/>
  </si>
  <si>
    <t xml:space="preserve">劉新芳  </t>
    <phoneticPr fontId="1" type="noConversion"/>
  </si>
  <si>
    <t>1562</t>
    <phoneticPr fontId="1" type="noConversion"/>
  </si>
  <si>
    <t xml:space="preserve">劉新喜  </t>
    <phoneticPr fontId="1" type="noConversion"/>
  </si>
  <si>
    <t>2645</t>
    <phoneticPr fontId="1" type="noConversion"/>
  </si>
  <si>
    <t xml:space="preserve">劉葡諾  </t>
    <phoneticPr fontId="1" type="noConversion"/>
  </si>
  <si>
    <t xml:space="preserve">劉蜀永  </t>
    <phoneticPr fontId="1" type="noConversion"/>
  </si>
  <si>
    <t>7831, 10584</t>
    <phoneticPr fontId="1" type="noConversion"/>
  </si>
  <si>
    <t xml:space="preserve">劉詩平  </t>
    <phoneticPr fontId="1" type="noConversion"/>
  </si>
  <si>
    <t>2200</t>
    <phoneticPr fontId="1" type="noConversion"/>
  </si>
  <si>
    <t xml:space="preserve">劉詩伯  </t>
    <phoneticPr fontId="1" type="noConversion"/>
  </si>
  <si>
    <t>2136</t>
    <phoneticPr fontId="1" type="noConversion"/>
  </si>
  <si>
    <t xml:space="preserve">劉詩敏  </t>
    <phoneticPr fontId="1" type="noConversion"/>
  </si>
  <si>
    <t>5520-5521</t>
    <phoneticPr fontId="1" type="noConversion"/>
  </si>
  <si>
    <t xml:space="preserve">劉靖靖  </t>
    <phoneticPr fontId="1" type="noConversion"/>
  </si>
  <si>
    <t>5254</t>
    <phoneticPr fontId="1" type="noConversion"/>
  </si>
  <si>
    <t xml:space="preserve">劉煒  </t>
    <phoneticPr fontId="1" type="noConversion"/>
  </si>
  <si>
    <t>7782</t>
    <phoneticPr fontId="1" type="noConversion"/>
  </si>
  <si>
    <t xml:space="preserve">劉嘉  </t>
    <phoneticPr fontId="1" type="noConversion"/>
  </si>
  <si>
    <t>2651</t>
    <phoneticPr fontId="1" type="noConversion"/>
  </si>
  <si>
    <t xml:space="preserve">劉寧生  </t>
    <phoneticPr fontId="1" type="noConversion"/>
  </si>
  <si>
    <t xml:space="preserve">劉遠紅  </t>
    <phoneticPr fontId="1" type="noConversion"/>
  </si>
  <si>
    <t>2140</t>
    <phoneticPr fontId="1" type="noConversion"/>
  </si>
  <si>
    <t xml:space="preserve">劉劍中  </t>
    <phoneticPr fontId="1" type="noConversion"/>
  </si>
  <si>
    <t>4549</t>
    <phoneticPr fontId="1" type="noConversion"/>
  </si>
  <si>
    <t xml:space="preserve">劉劍梅  </t>
    <phoneticPr fontId="1" type="noConversion"/>
  </si>
  <si>
    <t>4961</t>
    <phoneticPr fontId="1" type="noConversion"/>
  </si>
  <si>
    <t xml:space="preserve">劉廣聰  </t>
    <phoneticPr fontId="1" type="noConversion"/>
  </si>
  <si>
    <t>7839</t>
    <phoneticPr fontId="1" type="noConversion"/>
  </si>
  <si>
    <t xml:space="preserve">劉德佩  </t>
    <phoneticPr fontId="1" type="noConversion"/>
  </si>
  <si>
    <t>7250</t>
    <phoneticPr fontId="1" type="noConversion"/>
  </si>
  <si>
    <t xml:space="preserve">劉慧瑜  </t>
    <phoneticPr fontId="1" type="noConversion"/>
  </si>
  <si>
    <t>5705</t>
    <phoneticPr fontId="1" type="noConversion"/>
  </si>
  <si>
    <t xml:space="preserve">劉毅  </t>
    <phoneticPr fontId="1" type="noConversion"/>
  </si>
  <si>
    <t>2241</t>
    <phoneticPr fontId="1" type="noConversion"/>
  </si>
  <si>
    <t xml:space="preserve">劉輝  </t>
    <phoneticPr fontId="1" type="noConversion"/>
  </si>
  <si>
    <t xml:space="preserve">劉荃  </t>
    <phoneticPr fontId="1" type="noConversion"/>
  </si>
  <si>
    <t>1421</t>
    <phoneticPr fontId="1" type="noConversion"/>
  </si>
  <si>
    <t xml:space="preserve">劉學波  </t>
    <phoneticPr fontId="1" type="noConversion"/>
  </si>
  <si>
    <t>4779, 5466</t>
    <phoneticPr fontId="1" type="noConversion"/>
  </si>
  <si>
    <t xml:space="preserve">劉學清  </t>
    <phoneticPr fontId="1" type="noConversion"/>
  </si>
  <si>
    <t>2469-2470, 8091-8095</t>
    <phoneticPr fontId="1" type="noConversion"/>
  </si>
  <si>
    <t xml:space="preserve">劉興俊  </t>
    <phoneticPr fontId="1" type="noConversion"/>
  </si>
  <si>
    <t>5484</t>
    <phoneticPr fontId="1" type="noConversion"/>
  </si>
  <si>
    <t xml:space="preserve">劉應文  </t>
    <phoneticPr fontId="1" type="noConversion"/>
  </si>
  <si>
    <t>5428</t>
    <phoneticPr fontId="1" type="noConversion"/>
  </si>
  <si>
    <t xml:space="preserve">劉鍵  </t>
    <phoneticPr fontId="1" type="noConversion"/>
  </si>
  <si>
    <t>7584</t>
    <phoneticPr fontId="1" type="noConversion"/>
  </si>
  <si>
    <t xml:space="preserve">劉鎮發  </t>
    <phoneticPr fontId="1" type="noConversion"/>
  </si>
  <si>
    <t>1992</t>
    <phoneticPr fontId="1" type="noConversion"/>
  </si>
  <si>
    <t xml:space="preserve">劉瀾昌  </t>
    <phoneticPr fontId="1" type="noConversion"/>
  </si>
  <si>
    <t>5321</t>
    <phoneticPr fontId="1" type="noConversion"/>
  </si>
  <si>
    <t xml:space="preserve">厲河  </t>
    <phoneticPr fontId="1" type="noConversion"/>
  </si>
  <si>
    <t>1424-1428, 4383-4384</t>
    <phoneticPr fontId="1" type="noConversion"/>
  </si>
  <si>
    <t xml:space="preserve">寬運  </t>
    <phoneticPr fontId="1" type="noConversion"/>
  </si>
  <si>
    <t>4951</t>
    <phoneticPr fontId="1" type="noConversion"/>
  </si>
  <si>
    <t xml:space="preserve">寫樂  </t>
    <phoneticPr fontId="1" type="noConversion"/>
  </si>
  <si>
    <t>5850, 5853</t>
    <phoneticPr fontId="1" type="noConversion"/>
  </si>
  <si>
    <t xml:space="preserve">廣州汽車集團股份有限公司  </t>
    <phoneticPr fontId="1" type="noConversion"/>
  </si>
  <si>
    <t>5547</t>
    <phoneticPr fontId="1" type="noConversion"/>
  </si>
  <si>
    <t xml:space="preserve">廣東省大畫幅攝影協會  </t>
    <phoneticPr fontId="1" type="noConversion"/>
  </si>
  <si>
    <t>10448</t>
    <phoneticPr fontId="1" type="noConversion"/>
  </si>
  <si>
    <t xml:space="preserve">廣東話資料館  </t>
    <phoneticPr fontId="1" type="noConversion"/>
  </si>
  <si>
    <t>5248-5250, 7797-7798</t>
    <phoneticPr fontId="1" type="noConversion"/>
  </si>
  <si>
    <t xml:space="preserve">廣東鐵路有限公司  </t>
    <phoneticPr fontId="1" type="noConversion"/>
  </si>
  <si>
    <t>1646</t>
    <phoneticPr fontId="1" type="noConversion"/>
  </si>
  <si>
    <t xml:space="preserve">德國弟兄會  </t>
    <phoneticPr fontId="1" type="noConversion"/>
  </si>
  <si>
    <t>1911</t>
    <phoneticPr fontId="1" type="noConversion"/>
  </si>
  <si>
    <t xml:space="preserve">德祥地產集團有限公司  </t>
    <phoneticPr fontId="1" type="noConversion"/>
  </si>
  <si>
    <t>2479, 8100</t>
    <phoneticPr fontId="1" type="noConversion"/>
  </si>
  <si>
    <t xml:space="preserve">德間書店童書編輯部  </t>
    <phoneticPr fontId="1" type="noConversion"/>
  </si>
  <si>
    <t>4639-4640</t>
    <phoneticPr fontId="1" type="noConversion"/>
  </si>
  <si>
    <t xml:space="preserve">慕容羽軍  </t>
    <phoneticPr fontId="1" type="noConversion"/>
  </si>
  <si>
    <t>2035</t>
    <phoneticPr fontId="1" type="noConversion"/>
  </si>
  <si>
    <t xml:space="preserve">樓軍  </t>
    <phoneticPr fontId="1" type="noConversion"/>
  </si>
  <si>
    <t>7532</t>
    <phoneticPr fontId="1" type="noConversion"/>
  </si>
  <si>
    <t xml:space="preserve">樓惠子  </t>
    <phoneticPr fontId="1" type="noConversion"/>
  </si>
  <si>
    <t>1373</t>
    <phoneticPr fontId="1" type="noConversion"/>
  </si>
  <si>
    <t xml:space="preserve">樊千睿  </t>
    <phoneticPr fontId="1" type="noConversion"/>
  </si>
  <si>
    <t xml:space="preserve">樊西峰  </t>
    <phoneticPr fontId="1" type="noConversion"/>
  </si>
  <si>
    <t>10507</t>
    <phoneticPr fontId="1" type="noConversion"/>
  </si>
  <si>
    <t xml:space="preserve">樊善標  </t>
    <phoneticPr fontId="1" type="noConversion"/>
  </si>
  <si>
    <t>5011</t>
    <phoneticPr fontId="1" type="noConversion"/>
  </si>
  <si>
    <t xml:space="preserve">樊煜欽  </t>
    <phoneticPr fontId="1" type="noConversion"/>
  </si>
  <si>
    <t xml:space="preserve">樊穎芝  </t>
    <phoneticPr fontId="1" type="noConversion"/>
  </si>
  <si>
    <t>7288</t>
    <phoneticPr fontId="1" type="noConversion"/>
  </si>
  <si>
    <t xml:space="preserve">樂智協會  </t>
    <phoneticPr fontId="1" type="noConversion"/>
  </si>
  <si>
    <t>2609</t>
    <phoneticPr fontId="1" type="noConversion"/>
  </si>
  <si>
    <t xml:space="preserve">歐士原  </t>
    <phoneticPr fontId="1" type="noConversion"/>
  </si>
  <si>
    <t xml:space="preserve">歐沐陽  </t>
    <phoneticPr fontId="1" type="noConversion"/>
  </si>
  <si>
    <t>10331</t>
    <phoneticPr fontId="1" type="noConversion"/>
  </si>
  <si>
    <t xml:space="preserve">歐偉澄  </t>
    <phoneticPr fontId="1" type="noConversion"/>
  </si>
  <si>
    <t>10361</t>
    <phoneticPr fontId="1" type="noConversion"/>
  </si>
  <si>
    <t xml:space="preserve">歐惠芬  </t>
    <phoneticPr fontId="1" type="noConversion"/>
  </si>
  <si>
    <t>5154, 7145-7146</t>
    <phoneticPr fontId="1" type="noConversion"/>
  </si>
  <si>
    <t xml:space="preserve">歐陽文利  </t>
    <phoneticPr fontId="1" type="noConversion"/>
  </si>
  <si>
    <t>7787</t>
    <phoneticPr fontId="1" type="noConversion"/>
  </si>
  <si>
    <t xml:space="preserve">歐陽素華  </t>
    <phoneticPr fontId="1" type="noConversion"/>
  </si>
  <si>
    <t>7643</t>
    <phoneticPr fontId="1" type="noConversion"/>
  </si>
  <si>
    <t xml:space="preserve">歐陽新召  </t>
    <phoneticPr fontId="1" type="noConversion"/>
  </si>
  <si>
    <t>9889</t>
    <phoneticPr fontId="1" type="noConversion"/>
  </si>
  <si>
    <t xml:space="preserve">歐陽龍太郎  </t>
    <phoneticPr fontId="1" type="noConversion"/>
  </si>
  <si>
    <t>7834</t>
    <phoneticPr fontId="1" type="noConversion"/>
  </si>
  <si>
    <t xml:space="preserve">歐陽覺亞  </t>
    <phoneticPr fontId="1" type="noConversion"/>
  </si>
  <si>
    <t xml:space="preserve">潘小可  </t>
    <phoneticPr fontId="1" type="noConversion"/>
  </si>
  <si>
    <t>7685</t>
    <phoneticPr fontId="1" type="noConversion"/>
  </si>
  <si>
    <t xml:space="preserve">潘心慧  </t>
    <phoneticPr fontId="1" type="noConversion"/>
  </si>
  <si>
    <t>1715, 1845-1846, 2294, 4780, 5507, 10251</t>
    <phoneticPr fontId="1" type="noConversion"/>
  </si>
  <si>
    <t xml:space="preserve">潘水  </t>
    <phoneticPr fontId="1" type="noConversion"/>
  </si>
  <si>
    <t>7412</t>
    <phoneticPr fontId="1" type="noConversion"/>
  </si>
  <si>
    <t xml:space="preserve">潘如松  </t>
    <phoneticPr fontId="1" type="noConversion"/>
  </si>
  <si>
    <t>4582</t>
    <phoneticPr fontId="1" type="noConversion"/>
  </si>
  <si>
    <t xml:space="preserve">潘伯鷹  </t>
    <phoneticPr fontId="1" type="noConversion"/>
  </si>
  <si>
    <t>2611</t>
    <phoneticPr fontId="1" type="noConversion"/>
  </si>
  <si>
    <t xml:space="preserve">潘妙香  </t>
    <phoneticPr fontId="1" type="noConversion"/>
  </si>
  <si>
    <t xml:space="preserve">潘明珠  </t>
    <phoneticPr fontId="1" type="noConversion"/>
  </si>
  <si>
    <t>5084</t>
    <phoneticPr fontId="1" type="noConversion"/>
  </si>
  <si>
    <t xml:space="preserve">潘金英  </t>
    <phoneticPr fontId="1" type="noConversion"/>
  </si>
  <si>
    <t xml:space="preserve">潘冠元  </t>
    <phoneticPr fontId="1" type="noConversion"/>
  </si>
  <si>
    <t>10634</t>
    <phoneticPr fontId="1" type="noConversion"/>
  </si>
  <si>
    <t xml:space="preserve">潘建成  </t>
    <phoneticPr fontId="1" type="noConversion"/>
  </si>
  <si>
    <t>2737-2738</t>
    <phoneticPr fontId="1" type="noConversion"/>
  </si>
  <si>
    <t xml:space="preserve">潘建強  </t>
    <phoneticPr fontId="1" type="noConversion"/>
  </si>
  <si>
    <t xml:space="preserve">潘美美  </t>
    <phoneticPr fontId="1" type="noConversion"/>
  </si>
  <si>
    <t>1480</t>
    <phoneticPr fontId="1" type="noConversion"/>
  </si>
  <si>
    <t xml:space="preserve">潘健生  </t>
    <phoneticPr fontId="1" type="noConversion"/>
  </si>
  <si>
    <t>1958</t>
    <phoneticPr fontId="1" type="noConversion"/>
  </si>
  <si>
    <t xml:space="preserve">潘國森  </t>
    <phoneticPr fontId="1" type="noConversion"/>
  </si>
  <si>
    <t>5054</t>
    <phoneticPr fontId="1" type="noConversion"/>
  </si>
  <si>
    <t xml:space="preserve">潘國靈  </t>
    <phoneticPr fontId="1" type="noConversion"/>
  </si>
  <si>
    <t>5704</t>
    <phoneticPr fontId="1" type="noConversion"/>
  </si>
  <si>
    <t xml:space="preserve">潘啟聰  </t>
    <phoneticPr fontId="1" type="noConversion"/>
  </si>
  <si>
    <t>7137</t>
    <phoneticPr fontId="1" type="noConversion"/>
  </si>
  <si>
    <t xml:space="preserve">潘梓竣  </t>
    <phoneticPr fontId="1" type="noConversion"/>
  </si>
  <si>
    <t>10761</t>
    <phoneticPr fontId="1" type="noConversion"/>
  </si>
  <si>
    <t xml:space="preserve">潘惠寜  </t>
    <phoneticPr fontId="1" type="noConversion"/>
  </si>
  <si>
    <t xml:space="preserve">潘惠森  </t>
    <phoneticPr fontId="1" type="noConversion"/>
  </si>
  <si>
    <t>10873-10874</t>
    <phoneticPr fontId="1" type="noConversion"/>
  </si>
  <si>
    <t xml:space="preserve">潘隆正  </t>
    <phoneticPr fontId="1" type="noConversion"/>
  </si>
  <si>
    <t>8020-8021</t>
    <phoneticPr fontId="1" type="noConversion"/>
  </si>
  <si>
    <t xml:space="preserve">潘新  </t>
    <phoneticPr fontId="1" type="noConversion"/>
  </si>
  <si>
    <t>5479</t>
    <phoneticPr fontId="1" type="noConversion"/>
  </si>
  <si>
    <t xml:space="preserve">潘萱蔚  </t>
    <phoneticPr fontId="1" type="noConversion"/>
  </si>
  <si>
    <t>10716</t>
    <phoneticPr fontId="1" type="noConversion"/>
  </si>
  <si>
    <t xml:space="preserve">潘慶晨  </t>
    <phoneticPr fontId="1" type="noConversion"/>
  </si>
  <si>
    <t>4694</t>
    <phoneticPr fontId="1" type="noConversion"/>
  </si>
  <si>
    <t xml:space="preserve">潘慧君  </t>
    <phoneticPr fontId="1" type="noConversion"/>
  </si>
  <si>
    <t>8211</t>
    <phoneticPr fontId="1" type="noConversion"/>
  </si>
  <si>
    <t xml:space="preserve">潘潔欣  </t>
    <phoneticPr fontId="1" type="noConversion"/>
  </si>
  <si>
    <t xml:space="preserve">潘壁雲  </t>
    <phoneticPr fontId="1" type="noConversion"/>
  </si>
  <si>
    <t>4716</t>
    <phoneticPr fontId="1" type="noConversion"/>
  </si>
  <si>
    <t xml:space="preserve">潘曉盈  </t>
    <phoneticPr fontId="1" type="noConversion"/>
  </si>
  <si>
    <t xml:space="preserve">潘樹仁  </t>
    <phoneticPr fontId="1" type="noConversion"/>
  </si>
  <si>
    <t>10260</t>
    <phoneticPr fontId="1" type="noConversion"/>
  </si>
  <si>
    <t xml:space="preserve">潘麗瓊  </t>
    <phoneticPr fontId="1" type="noConversion"/>
  </si>
  <si>
    <t>5382</t>
    <phoneticPr fontId="1" type="noConversion"/>
  </si>
  <si>
    <t xml:space="preserve">稻垣理一郎  </t>
    <phoneticPr fontId="1" type="noConversion"/>
  </si>
  <si>
    <t xml:space="preserve">編輯出版部  </t>
    <phoneticPr fontId="1" type="noConversion"/>
  </si>
  <si>
    <t>7525-7526</t>
    <phoneticPr fontId="1" type="noConversion"/>
  </si>
  <si>
    <t xml:space="preserve">編纂委員會  </t>
    <phoneticPr fontId="1" type="noConversion"/>
  </si>
  <si>
    <t>10417</t>
    <phoneticPr fontId="1" type="noConversion"/>
  </si>
  <si>
    <t xml:space="preserve">蓮池大師  </t>
    <phoneticPr fontId="1" type="noConversion"/>
  </si>
  <si>
    <t xml:space="preserve">蔣一洪  </t>
    <phoneticPr fontId="1" type="noConversion"/>
  </si>
  <si>
    <t>8015</t>
    <phoneticPr fontId="1" type="noConversion"/>
  </si>
  <si>
    <t xml:space="preserve">蔣大鴻  </t>
    <phoneticPr fontId="1" type="noConversion"/>
  </si>
  <si>
    <t>4651-4652, 5152, 7207-7211</t>
    <phoneticPr fontId="1" type="noConversion"/>
  </si>
  <si>
    <t xml:space="preserve">蔣文強  </t>
    <phoneticPr fontId="1" type="noConversion"/>
  </si>
  <si>
    <t>1863</t>
    <phoneticPr fontId="1" type="noConversion"/>
  </si>
  <si>
    <t xml:space="preserve">蔣君傲  </t>
    <phoneticPr fontId="1" type="noConversion"/>
  </si>
  <si>
    <t xml:space="preserve">蔣佳寧  </t>
    <phoneticPr fontId="1" type="noConversion"/>
  </si>
  <si>
    <t>1940</t>
    <phoneticPr fontId="1" type="noConversion"/>
  </si>
  <si>
    <t xml:space="preserve">蔣泓峰  </t>
    <phoneticPr fontId="1" type="noConversion"/>
  </si>
  <si>
    <t>8265</t>
    <phoneticPr fontId="1" type="noConversion"/>
  </si>
  <si>
    <t xml:space="preserve">蔣益民  </t>
    <phoneticPr fontId="1" type="noConversion"/>
  </si>
  <si>
    <t>8237</t>
    <phoneticPr fontId="1" type="noConversion"/>
  </si>
  <si>
    <t xml:space="preserve">蔣連根  </t>
    <phoneticPr fontId="1" type="noConversion"/>
  </si>
  <si>
    <t>1537, 1888-1894</t>
    <phoneticPr fontId="1" type="noConversion"/>
  </si>
  <si>
    <t xml:space="preserve">蔣龍  </t>
    <phoneticPr fontId="1" type="noConversion"/>
  </si>
  <si>
    <t>2615</t>
    <phoneticPr fontId="1" type="noConversion"/>
  </si>
  <si>
    <t xml:space="preserve">蔡子強  </t>
    <phoneticPr fontId="1" type="noConversion"/>
  </si>
  <si>
    <t xml:space="preserve">蔡少琪  </t>
    <phoneticPr fontId="1" type="noConversion"/>
  </si>
  <si>
    <t>2641</t>
    <phoneticPr fontId="1" type="noConversion"/>
  </si>
  <si>
    <t xml:space="preserve">蔡世鴻  </t>
    <phoneticPr fontId="1" type="noConversion"/>
  </si>
  <si>
    <t xml:space="preserve">蔡伯勵傳人  </t>
    <phoneticPr fontId="1" type="noConversion"/>
  </si>
  <si>
    <t>8098</t>
    <phoneticPr fontId="1" type="noConversion"/>
  </si>
  <si>
    <t xml:space="preserve">蔡明原  </t>
    <phoneticPr fontId="1" type="noConversion"/>
  </si>
  <si>
    <t xml:space="preserve">蔡青梅  </t>
    <phoneticPr fontId="1" type="noConversion"/>
  </si>
  <si>
    <t xml:space="preserve">蔡俊軒  </t>
    <phoneticPr fontId="1" type="noConversion"/>
  </si>
  <si>
    <t>4487</t>
    <phoneticPr fontId="1" type="noConversion"/>
  </si>
  <si>
    <t xml:space="preserve">蔡香  </t>
    <phoneticPr fontId="1" type="noConversion"/>
  </si>
  <si>
    <t>7140</t>
    <phoneticPr fontId="1" type="noConversion"/>
  </si>
  <si>
    <t xml:space="preserve">蔡家樂  </t>
    <phoneticPr fontId="1" type="noConversion"/>
  </si>
  <si>
    <t xml:space="preserve">蔡真步堂蔡伯勵傳人  </t>
    <phoneticPr fontId="1" type="noConversion"/>
  </si>
  <si>
    <t>5018-5043</t>
    <phoneticPr fontId="1" type="noConversion"/>
  </si>
  <si>
    <t xml:space="preserve">蔡崇禧  </t>
    <phoneticPr fontId="1" type="noConversion"/>
  </si>
  <si>
    <t xml:space="preserve">蔡淑媖  </t>
    <phoneticPr fontId="1" type="noConversion"/>
  </si>
  <si>
    <t xml:space="preserve">蔡婷茵  </t>
    <phoneticPr fontId="1" type="noConversion"/>
  </si>
  <si>
    <t xml:space="preserve">蔡開華  </t>
    <phoneticPr fontId="1" type="noConversion"/>
  </si>
  <si>
    <t xml:space="preserve">蔡詩亞  </t>
    <phoneticPr fontId="1" type="noConversion"/>
  </si>
  <si>
    <t xml:space="preserve">蔡逸君  </t>
    <phoneticPr fontId="1" type="noConversion"/>
  </si>
  <si>
    <t xml:space="preserve">蔡逸寧  </t>
    <phoneticPr fontId="1" type="noConversion"/>
  </si>
  <si>
    <t xml:space="preserve">蔡頌輝  </t>
    <phoneticPr fontId="1" type="noConversion"/>
  </si>
  <si>
    <t>4913</t>
    <phoneticPr fontId="1" type="noConversion"/>
  </si>
  <si>
    <t xml:space="preserve">蔡嘉亮  </t>
    <phoneticPr fontId="1" type="noConversion"/>
  </si>
  <si>
    <t>4352, 9520, 9579</t>
    <phoneticPr fontId="1" type="noConversion"/>
  </si>
  <si>
    <t xml:space="preserve">蔡慧明  </t>
    <phoneticPr fontId="1" type="noConversion"/>
  </si>
  <si>
    <t>4484, 8204</t>
    <phoneticPr fontId="1" type="noConversion"/>
  </si>
  <si>
    <t xml:space="preserve">蔡潔儀  </t>
    <phoneticPr fontId="1" type="noConversion"/>
  </si>
  <si>
    <t>4304</t>
    <phoneticPr fontId="1" type="noConversion"/>
  </si>
  <si>
    <t xml:space="preserve">蔡曉瑩  </t>
    <phoneticPr fontId="1" type="noConversion"/>
  </si>
  <si>
    <t>7891</t>
    <phoneticPr fontId="1" type="noConversion"/>
  </si>
  <si>
    <t xml:space="preserve">蔡錫昌  </t>
    <phoneticPr fontId="1" type="noConversion"/>
  </si>
  <si>
    <t>10258</t>
    <phoneticPr fontId="1" type="noConversion"/>
  </si>
  <si>
    <t xml:space="preserve">蔡錦圖  </t>
    <phoneticPr fontId="1" type="noConversion"/>
  </si>
  <si>
    <t>2042, 7022</t>
    <phoneticPr fontId="1" type="noConversion"/>
  </si>
  <si>
    <t xml:space="preserve">蔡靜偉  </t>
    <phoneticPr fontId="1" type="noConversion"/>
  </si>
  <si>
    <t>1744</t>
    <phoneticPr fontId="1" type="noConversion"/>
  </si>
  <si>
    <t xml:space="preserve">蔡瀾  </t>
    <phoneticPr fontId="1" type="noConversion"/>
  </si>
  <si>
    <t>2616, 7423</t>
    <phoneticPr fontId="1" type="noConversion"/>
  </si>
  <si>
    <t xml:space="preserve">蔡繼光  </t>
    <phoneticPr fontId="1" type="noConversion"/>
  </si>
  <si>
    <t>4940</t>
    <phoneticPr fontId="1" type="noConversion"/>
  </si>
  <si>
    <t xml:space="preserve">蔡騰  </t>
    <phoneticPr fontId="1" type="noConversion"/>
  </si>
  <si>
    <t>1733, 10881</t>
    <phoneticPr fontId="1" type="noConversion"/>
  </si>
  <si>
    <t xml:space="preserve">蔡躍洲  </t>
    <phoneticPr fontId="1" type="noConversion"/>
  </si>
  <si>
    <t xml:space="preserve">蝦叔  </t>
    <phoneticPr fontId="1" type="noConversion"/>
  </si>
  <si>
    <t>5790</t>
    <phoneticPr fontId="1" type="noConversion"/>
  </si>
  <si>
    <t xml:space="preserve">蝦嫂  </t>
    <phoneticPr fontId="1" type="noConversion"/>
  </si>
  <si>
    <t xml:space="preserve">衛勉之  </t>
    <phoneticPr fontId="1" type="noConversion"/>
  </si>
  <si>
    <t>10613</t>
    <phoneticPr fontId="1" type="noConversion"/>
  </si>
  <si>
    <t xml:space="preserve">衛斯理  </t>
    <phoneticPr fontId="1" type="noConversion"/>
  </si>
  <si>
    <t>2119-2120, 2708-2709, 4653-4654, 5107-5108, 8025-8026, 9590, 9592-9593, 9724-9725, 9729, 9735, 9777, 9837, 9848, 9888, 9912, 10024, 10036, 10060, 10063, 10065-10067, 10091, 10144, 10150, 10160, 10219, 10238, 10246, 10292, 10315, 10322-10323, 10325, 10340, 10344, 10362, 10364, 10402, 10413, 10446, 10518-10519, 10529, 10533, 10554, 10567-10568, 10593, 10611, 10681, 10735, 10737, 10753, 10825, 10828, 10877, 10937, 10947, 10951, 10957, 10983, 10986, 11088, 11099</t>
    <phoneticPr fontId="1" type="noConversion"/>
  </si>
  <si>
    <t xml:space="preserve">談文澍  </t>
    <phoneticPr fontId="1" type="noConversion"/>
  </si>
  <si>
    <t>9733</t>
    <phoneticPr fontId="1" type="noConversion"/>
  </si>
  <si>
    <t xml:space="preserve">談慶傑  </t>
    <phoneticPr fontId="1" type="noConversion"/>
  </si>
  <si>
    <t xml:space="preserve">諸榮會  </t>
    <phoneticPr fontId="1" type="noConversion"/>
  </si>
  <si>
    <t>4339</t>
    <phoneticPr fontId="1" type="noConversion"/>
  </si>
  <si>
    <t xml:space="preserve">課室中文編寫組  </t>
    <phoneticPr fontId="1" type="noConversion"/>
  </si>
  <si>
    <t>7469</t>
    <phoneticPr fontId="1" type="noConversion"/>
  </si>
  <si>
    <t xml:space="preserve">課室插圖組  </t>
    <phoneticPr fontId="1" type="noConversion"/>
  </si>
  <si>
    <t>4898, 5617-5620, 8141-8144</t>
    <phoneticPr fontId="1" type="noConversion"/>
  </si>
  <si>
    <t xml:space="preserve">鄭子云  </t>
    <phoneticPr fontId="1" type="noConversion"/>
  </si>
  <si>
    <t>7922-7923</t>
    <phoneticPr fontId="1" type="noConversion"/>
  </si>
  <si>
    <t xml:space="preserve">鄭子遴  </t>
    <phoneticPr fontId="1" type="noConversion"/>
  </si>
  <si>
    <t>4969</t>
    <phoneticPr fontId="1" type="noConversion"/>
  </si>
  <si>
    <t xml:space="preserve">鄭子聰  </t>
    <phoneticPr fontId="1" type="noConversion"/>
  </si>
  <si>
    <t>4975</t>
    <phoneticPr fontId="1" type="noConversion"/>
  </si>
  <si>
    <t xml:space="preserve">鄭小娟  </t>
    <phoneticPr fontId="1" type="noConversion"/>
  </si>
  <si>
    <t xml:space="preserve">鄭小梅  </t>
    <phoneticPr fontId="1" type="noConversion"/>
  </si>
  <si>
    <t xml:space="preserve">鄭天儀  </t>
    <phoneticPr fontId="1" type="noConversion"/>
  </si>
  <si>
    <t>1546</t>
    <phoneticPr fontId="1" type="noConversion"/>
  </si>
  <si>
    <t xml:space="preserve">鄭文文  </t>
    <phoneticPr fontId="1" type="noConversion"/>
  </si>
  <si>
    <t>5549-5550</t>
    <phoneticPr fontId="1" type="noConversion"/>
  </si>
  <si>
    <t xml:space="preserve">鄭永年  </t>
    <phoneticPr fontId="1" type="noConversion"/>
  </si>
  <si>
    <t xml:space="preserve">鄭永健  </t>
    <phoneticPr fontId="1" type="noConversion"/>
  </si>
  <si>
    <t>8110</t>
    <phoneticPr fontId="1" type="noConversion"/>
  </si>
  <si>
    <t xml:space="preserve">鄭永權  </t>
    <phoneticPr fontId="1" type="noConversion"/>
  </si>
  <si>
    <t>5394, 10646</t>
    <phoneticPr fontId="1" type="noConversion"/>
  </si>
  <si>
    <t xml:space="preserve">鄭名芝  </t>
    <phoneticPr fontId="1" type="noConversion"/>
  </si>
  <si>
    <t>7540</t>
    <phoneticPr fontId="1" type="noConversion"/>
  </si>
  <si>
    <t xml:space="preserve">鄭江輝  </t>
    <phoneticPr fontId="1" type="noConversion"/>
  </si>
  <si>
    <t xml:space="preserve">鄭余雅穎  </t>
    <phoneticPr fontId="1" type="noConversion"/>
  </si>
  <si>
    <t>7490</t>
    <phoneticPr fontId="1" type="noConversion"/>
  </si>
  <si>
    <t xml:space="preserve">鄭宏泰  </t>
    <phoneticPr fontId="1" type="noConversion"/>
  </si>
  <si>
    <t xml:space="preserve">鄭佩斯  </t>
    <phoneticPr fontId="1" type="noConversion"/>
  </si>
  <si>
    <t xml:space="preserve">鄭宗弦  </t>
    <phoneticPr fontId="1" type="noConversion"/>
  </si>
  <si>
    <t>4833, 5522</t>
    <phoneticPr fontId="1" type="noConversion"/>
  </si>
  <si>
    <t xml:space="preserve">鄭昌華  </t>
    <phoneticPr fontId="1" type="noConversion"/>
  </si>
  <si>
    <t>1617</t>
    <phoneticPr fontId="1" type="noConversion"/>
  </si>
  <si>
    <t xml:space="preserve">鄭明仁  </t>
    <phoneticPr fontId="1" type="noConversion"/>
  </si>
  <si>
    <t>7564</t>
    <phoneticPr fontId="1" type="noConversion"/>
  </si>
  <si>
    <t xml:space="preserve">鄭金彪  </t>
    <phoneticPr fontId="1" type="noConversion"/>
  </si>
  <si>
    <t>1851</t>
    <phoneticPr fontId="1" type="noConversion"/>
  </si>
  <si>
    <t xml:space="preserve">鄭剛強  </t>
    <phoneticPr fontId="1" type="noConversion"/>
  </si>
  <si>
    <t xml:space="preserve">鄭振煌  </t>
    <phoneticPr fontId="1" type="noConversion"/>
  </si>
  <si>
    <t>4674</t>
    <phoneticPr fontId="1" type="noConversion"/>
  </si>
  <si>
    <t xml:space="preserve">鄭振鐸  </t>
    <phoneticPr fontId="1" type="noConversion"/>
  </si>
  <si>
    <t>7035</t>
    <phoneticPr fontId="1" type="noConversion"/>
  </si>
  <si>
    <t xml:space="preserve">鄭健和  </t>
    <phoneticPr fontId="1" type="noConversion"/>
  </si>
  <si>
    <t>1748-1752</t>
    <phoneticPr fontId="1" type="noConversion"/>
  </si>
  <si>
    <t xml:space="preserve">鄭偉建  </t>
    <phoneticPr fontId="1" type="noConversion"/>
  </si>
  <si>
    <t>6931, 7276, 7553, 8282</t>
    <phoneticPr fontId="1" type="noConversion"/>
  </si>
  <si>
    <t xml:space="preserve">鄭偉鳴  </t>
    <phoneticPr fontId="1" type="noConversion"/>
  </si>
  <si>
    <t xml:space="preserve">鄭培凱  </t>
    <phoneticPr fontId="1" type="noConversion"/>
  </si>
  <si>
    <t>4712, 10562</t>
    <phoneticPr fontId="1" type="noConversion"/>
  </si>
  <si>
    <t xml:space="preserve">鄭敏聰  </t>
    <phoneticPr fontId="1" type="noConversion"/>
  </si>
  <si>
    <t>5127</t>
    <phoneticPr fontId="1" type="noConversion"/>
  </si>
  <si>
    <t xml:space="preserve">鄭梓靈  </t>
    <phoneticPr fontId="1" type="noConversion"/>
  </si>
  <si>
    <t>4377, 6928, 7325</t>
    <phoneticPr fontId="1" type="noConversion"/>
  </si>
  <si>
    <t xml:space="preserve">鄭惠君  </t>
    <phoneticPr fontId="1" type="noConversion"/>
  </si>
  <si>
    <t xml:space="preserve">鄭智月  </t>
    <phoneticPr fontId="1" type="noConversion"/>
  </si>
  <si>
    <t>2022</t>
    <phoneticPr fontId="1" type="noConversion"/>
  </si>
  <si>
    <t xml:space="preserve">鄭湧  </t>
    <phoneticPr fontId="1" type="noConversion"/>
  </si>
  <si>
    <t>1563</t>
    <phoneticPr fontId="1" type="noConversion"/>
  </si>
  <si>
    <t xml:space="preserve">鄭愛萍  </t>
    <phoneticPr fontId="1" type="noConversion"/>
  </si>
  <si>
    <t xml:space="preserve">鄭瑞星  </t>
    <phoneticPr fontId="1" type="noConversion"/>
  </si>
  <si>
    <t>1377</t>
    <phoneticPr fontId="1" type="noConversion"/>
  </si>
  <si>
    <t xml:space="preserve">鄭義  </t>
    <phoneticPr fontId="1" type="noConversion"/>
  </si>
  <si>
    <t>8048</t>
    <phoneticPr fontId="1" type="noConversion"/>
  </si>
  <si>
    <t xml:space="preserve">鄭與周  </t>
    <phoneticPr fontId="1" type="noConversion"/>
  </si>
  <si>
    <t>10265-10275</t>
    <phoneticPr fontId="1" type="noConversion"/>
  </si>
  <si>
    <t xml:space="preserve">鄭銘光  </t>
    <phoneticPr fontId="1" type="noConversion"/>
  </si>
  <si>
    <t xml:space="preserve">鄭劍玲  </t>
    <phoneticPr fontId="1" type="noConversion"/>
  </si>
  <si>
    <t xml:space="preserve">鄭德禮  </t>
    <phoneticPr fontId="1" type="noConversion"/>
  </si>
  <si>
    <t xml:space="preserve">鄭磊  </t>
    <phoneticPr fontId="1" type="noConversion"/>
  </si>
  <si>
    <t xml:space="preserve">鄭燕祥  </t>
    <phoneticPr fontId="1" type="noConversion"/>
  </si>
  <si>
    <t>4513</t>
    <phoneticPr fontId="1" type="noConversion"/>
  </si>
  <si>
    <t xml:space="preserve">鄭興  </t>
    <phoneticPr fontId="1" type="noConversion"/>
  </si>
  <si>
    <t>2000</t>
    <phoneticPr fontId="1" type="noConversion"/>
  </si>
  <si>
    <t xml:space="preserve">鄭穗軍  </t>
    <phoneticPr fontId="1" type="noConversion"/>
  </si>
  <si>
    <t>5462</t>
    <phoneticPr fontId="1" type="noConversion"/>
  </si>
  <si>
    <t xml:space="preserve">鄭麗麗  </t>
    <phoneticPr fontId="1" type="noConversion"/>
  </si>
  <si>
    <t xml:space="preserve">鄭寶鴻  </t>
    <phoneticPr fontId="1" type="noConversion"/>
  </si>
  <si>
    <t>5000, 7241-7244, 7664, 9835</t>
    <phoneticPr fontId="1" type="noConversion"/>
  </si>
  <si>
    <t xml:space="preserve">鄧子健  </t>
    <phoneticPr fontId="1" type="noConversion"/>
  </si>
  <si>
    <t>9937, 10904</t>
    <phoneticPr fontId="1" type="noConversion"/>
  </si>
  <si>
    <t xml:space="preserve">鄧小林  </t>
    <phoneticPr fontId="1" type="noConversion"/>
  </si>
  <si>
    <t>2696</t>
    <phoneticPr fontId="1" type="noConversion"/>
  </si>
  <si>
    <t xml:space="preserve">鄧小樺  </t>
    <phoneticPr fontId="1" type="noConversion"/>
  </si>
  <si>
    <t>7104</t>
    <phoneticPr fontId="1" type="noConversion"/>
  </si>
  <si>
    <t xml:space="preserve">鄧文靜  </t>
    <phoneticPr fontId="1" type="noConversion"/>
  </si>
  <si>
    <t>7837</t>
    <phoneticPr fontId="1" type="noConversion"/>
  </si>
  <si>
    <t xml:space="preserve">鄧文瀚STEM Sir  </t>
    <phoneticPr fontId="1" type="noConversion"/>
  </si>
  <si>
    <t>5839</t>
    <phoneticPr fontId="1" type="noConversion"/>
  </si>
  <si>
    <t xml:space="preserve">鄧利娟  </t>
    <phoneticPr fontId="1" type="noConversion"/>
  </si>
  <si>
    <t>7156</t>
    <phoneticPr fontId="1" type="noConversion"/>
  </si>
  <si>
    <t xml:space="preserve">鄧志輝  </t>
    <phoneticPr fontId="1" type="noConversion"/>
  </si>
  <si>
    <t xml:space="preserve">鄧昌成  </t>
    <phoneticPr fontId="1" type="noConversion"/>
  </si>
  <si>
    <t>10129</t>
    <phoneticPr fontId="1" type="noConversion"/>
  </si>
  <si>
    <t xml:space="preserve">鄧明洲  </t>
    <phoneticPr fontId="1" type="noConversion"/>
  </si>
  <si>
    <t xml:space="preserve">鄧金棟  </t>
    <phoneticPr fontId="1" type="noConversion"/>
  </si>
  <si>
    <t>2700</t>
    <phoneticPr fontId="1" type="noConversion"/>
  </si>
  <si>
    <t xml:space="preserve">鄧長建  </t>
    <phoneticPr fontId="1" type="noConversion"/>
  </si>
  <si>
    <t>4893</t>
    <phoneticPr fontId="1" type="noConversion"/>
  </si>
  <si>
    <t xml:space="preserve">鄧家宙  </t>
    <phoneticPr fontId="1" type="noConversion"/>
  </si>
  <si>
    <t>4624, 5065, 7767</t>
    <phoneticPr fontId="1" type="noConversion"/>
  </si>
  <si>
    <t xml:space="preserve">鄧振輝  </t>
    <phoneticPr fontId="1" type="noConversion"/>
  </si>
  <si>
    <t>5406</t>
    <phoneticPr fontId="1" type="noConversion"/>
  </si>
  <si>
    <t xml:space="preserve">鄧偉雄  </t>
    <phoneticPr fontId="1" type="noConversion"/>
  </si>
  <si>
    <t>10746</t>
    <phoneticPr fontId="1" type="noConversion"/>
  </si>
  <si>
    <t xml:space="preserve">鄧敏佳  </t>
    <phoneticPr fontId="1" type="noConversion"/>
  </si>
  <si>
    <t xml:space="preserve">鄧婷  </t>
    <phoneticPr fontId="1" type="noConversion"/>
  </si>
  <si>
    <t>2044, 4303, 5132, 10332</t>
    <phoneticPr fontId="1" type="noConversion"/>
  </si>
  <si>
    <t xml:space="preserve">鄧斯慧  </t>
    <phoneticPr fontId="1" type="noConversion"/>
  </si>
  <si>
    <t>1786, 1791</t>
    <phoneticPr fontId="1" type="noConversion"/>
  </si>
  <si>
    <t xml:space="preserve">鄧朝輝  </t>
    <phoneticPr fontId="1" type="noConversion"/>
  </si>
  <si>
    <t>10045</t>
    <phoneticPr fontId="1" type="noConversion"/>
  </si>
  <si>
    <t xml:space="preserve">鄧皓禮  </t>
    <phoneticPr fontId="1" type="noConversion"/>
  </si>
  <si>
    <t xml:space="preserve">鄧童  </t>
    <phoneticPr fontId="1" type="noConversion"/>
  </si>
  <si>
    <t xml:space="preserve">鄧愛兒  </t>
    <phoneticPr fontId="1" type="noConversion"/>
  </si>
  <si>
    <t>7484</t>
    <phoneticPr fontId="1" type="noConversion"/>
  </si>
  <si>
    <t xml:space="preserve">鄧鳳儀  </t>
    <phoneticPr fontId="1" type="noConversion"/>
  </si>
  <si>
    <t xml:space="preserve">鄧潤鎏  </t>
    <phoneticPr fontId="1" type="noConversion"/>
  </si>
  <si>
    <t xml:space="preserve">鄧澤賢  </t>
    <phoneticPr fontId="1" type="noConversion"/>
  </si>
  <si>
    <t xml:space="preserve">鄧耀明  </t>
    <phoneticPr fontId="1" type="noConversion"/>
  </si>
  <si>
    <t>8146</t>
    <phoneticPr fontId="1" type="noConversion"/>
  </si>
  <si>
    <t xml:space="preserve">鞏孺萍  </t>
    <phoneticPr fontId="1" type="noConversion"/>
  </si>
  <si>
    <t>4779, 4943, 5118, 5190, 5466, 5511, 5626, 5789</t>
    <phoneticPr fontId="1" type="noConversion"/>
  </si>
  <si>
    <t xml:space="preserve">魯茂福  </t>
    <phoneticPr fontId="1" type="noConversion"/>
  </si>
  <si>
    <t>7874</t>
    <phoneticPr fontId="1" type="noConversion"/>
  </si>
  <si>
    <t xml:space="preserve">魯曉鵬  </t>
    <phoneticPr fontId="1" type="noConversion"/>
  </si>
  <si>
    <t>9515</t>
    <phoneticPr fontId="1" type="noConversion"/>
  </si>
  <si>
    <t xml:space="preserve">黎丹麗  </t>
    <phoneticPr fontId="1" type="noConversion"/>
  </si>
  <si>
    <t xml:space="preserve">黎世寬  </t>
    <phoneticPr fontId="1" type="noConversion"/>
  </si>
  <si>
    <t>10525-10527</t>
    <phoneticPr fontId="1" type="noConversion"/>
  </si>
  <si>
    <t xml:space="preserve">黎本正  </t>
    <phoneticPr fontId="1" type="noConversion"/>
  </si>
  <si>
    <t>1929-1932</t>
    <phoneticPr fontId="1" type="noConversion"/>
  </si>
  <si>
    <t xml:space="preserve">黎彥匡  </t>
    <phoneticPr fontId="1" type="noConversion"/>
  </si>
  <si>
    <t>4925</t>
    <phoneticPr fontId="1" type="noConversion"/>
  </si>
  <si>
    <t xml:space="preserve">黎浩瑋  </t>
    <phoneticPr fontId="1" type="noConversion"/>
  </si>
  <si>
    <t>1928</t>
    <phoneticPr fontId="1" type="noConversion"/>
  </si>
  <si>
    <t xml:space="preserve">黎海華  </t>
    <phoneticPr fontId="1" type="noConversion"/>
  </si>
  <si>
    <t>7105</t>
    <phoneticPr fontId="1" type="noConversion"/>
  </si>
  <si>
    <t xml:space="preserve">黎偉文  </t>
    <phoneticPr fontId="1" type="noConversion"/>
  </si>
  <si>
    <t xml:space="preserve">黎棟國  </t>
    <phoneticPr fontId="1" type="noConversion"/>
  </si>
  <si>
    <t>10773</t>
    <phoneticPr fontId="1" type="noConversion"/>
  </si>
  <si>
    <t xml:space="preserve">黎紫書  </t>
    <phoneticPr fontId="1" type="noConversion"/>
  </si>
  <si>
    <t>8154</t>
    <phoneticPr fontId="1" type="noConversion"/>
  </si>
  <si>
    <t xml:space="preserve">黎瑋思  </t>
    <phoneticPr fontId="1" type="noConversion"/>
  </si>
  <si>
    <t>8256-8257</t>
    <phoneticPr fontId="1" type="noConversion"/>
  </si>
  <si>
    <t xml:space="preserve">黎漢傑  </t>
    <phoneticPr fontId="1" type="noConversion"/>
  </si>
  <si>
    <t>5014, 5371</t>
    <phoneticPr fontId="1" type="noConversion"/>
  </si>
  <si>
    <t xml:space="preserve">黎鳳棋  </t>
    <phoneticPr fontId="1" type="noConversion"/>
  </si>
  <si>
    <t xml:space="preserve">黎鴻昇  </t>
    <phoneticPr fontId="1" type="noConversion"/>
  </si>
  <si>
    <t>5685</t>
    <phoneticPr fontId="1" type="noConversion"/>
  </si>
  <si>
    <t>十六畫</t>
    <phoneticPr fontId="1" type="noConversion"/>
  </si>
  <si>
    <t xml:space="preserve">奮進  </t>
    <phoneticPr fontId="1" type="noConversion"/>
  </si>
  <si>
    <t>7554</t>
    <phoneticPr fontId="1" type="noConversion"/>
  </si>
  <si>
    <t xml:space="preserve">曉靖  </t>
    <phoneticPr fontId="1" type="noConversion"/>
  </si>
  <si>
    <t>7890</t>
    <phoneticPr fontId="1" type="noConversion"/>
  </si>
  <si>
    <t xml:space="preserve">曉龍  </t>
    <phoneticPr fontId="1" type="noConversion"/>
  </si>
  <si>
    <t>10892</t>
    <phoneticPr fontId="1" type="noConversion"/>
  </si>
  <si>
    <t xml:space="preserve">橘子  </t>
    <phoneticPr fontId="1" type="noConversion"/>
  </si>
  <si>
    <t>4312, 4734, 4845, 4847, 5130, 5330</t>
    <phoneticPr fontId="1" type="noConversion"/>
  </si>
  <si>
    <t xml:space="preserve">橘子綠茶  </t>
    <phoneticPr fontId="1" type="noConversion"/>
  </si>
  <si>
    <t>1825, 2429, 10939</t>
    <phoneticPr fontId="1" type="noConversion"/>
  </si>
  <si>
    <t xml:space="preserve">橋蒂拉  </t>
    <phoneticPr fontId="1" type="noConversion"/>
  </si>
  <si>
    <t>2085, 2667</t>
    <phoneticPr fontId="1" type="noConversion"/>
  </si>
  <si>
    <t xml:space="preserve">澳洲Alison老師  </t>
    <phoneticPr fontId="1" type="noConversion"/>
  </si>
  <si>
    <t>10926</t>
    <phoneticPr fontId="1" type="noConversion"/>
  </si>
  <si>
    <t xml:space="preserve">燕山樵夫  </t>
    <phoneticPr fontId="1" type="noConversion"/>
  </si>
  <si>
    <t>8165</t>
    <phoneticPr fontId="1" type="noConversion"/>
  </si>
  <si>
    <t xml:space="preserve">獨角仙  </t>
    <phoneticPr fontId="1" type="noConversion"/>
  </si>
  <si>
    <t>8224</t>
    <phoneticPr fontId="1" type="noConversion"/>
  </si>
  <si>
    <t xml:space="preserve">盧子英  </t>
    <phoneticPr fontId="1" type="noConversion"/>
  </si>
  <si>
    <t>8010</t>
    <phoneticPr fontId="1" type="noConversion"/>
  </si>
  <si>
    <t xml:space="preserve">盧山  </t>
    <phoneticPr fontId="1" type="noConversion"/>
  </si>
  <si>
    <t>2650</t>
    <phoneticPr fontId="1" type="noConversion"/>
  </si>
  <si>
    <t xml:space="preserve">盧永慶  </t>
    <phoneticPr fontId="1" type="noConversion"/>
  </si>
  <si>
    <t xml:space="preserve">盧仲衡  </t>
    <phoneticPr fontId="1" type="noConversion"/>
  </si>
  <si>
    <t>5091</t>
    <phoneticPr fontId="1" type="noConversion"/>
  </si>
  <si>
    <t xml:space="preserve">盧因  </t>
    <phoneticPr fontId="1" type="noConversion"/>
  </si>
  <si>
    <t>4846</t>
    <phoneticPr fontId="1" type="noConversion"/>
  </si>
  <si>
    <t xml:space="preserve">盧希皿  </t>
    <phoneticPr fontId="1" type="noConversion"/>
  </si>
  <si>
    <t xml:space="preserve">盧志光  </t>
    <phoneticPr fontId="1" type="noConversion"/>
  </si>
  <si>
    <t>9838-9840, 10010, 10971-10975</t>
    <phoneticPr fontId="1" type="noConversion"/>
  </si>
  <si>
    <t xml:space="preserve">盧志聰  </t>
    <phoneticPr fontId="1" type="noConversion"/>
  </si>
  <si>
    <t>7924-7928, 10707-10708</t>
    <phoneticPr fontId="1" type="noConversion"/>
  </si>
  <si>
    <t xml:space="preserve">盧冠麟  </t>
    <phoneticPr fontId="1" type="noConversion"/>
  </si>
  <si>
    <t xml:space="preserve">盧庭威  </t>
    <phoneticPr fontId="1" type="noConversion"/>
  </si>
  <si>
    <t xml:space="preserve">盧紹禮  </t>
    <phoneticPr fontId="1" type="noConversion"/>
  </si>
  <si>
    <t>10327</t>
    <phoneticPr fontId="1" type="noConversion"/>
  </si>
  <si>
    <t xml:space="preserve">盧覓雪  </t>
    <phoneticPr fontId="1" type="noConversion"/>
  </si>
  <si>
    <t>7571</t>
    <phoneticPr fontId="1" type="noConversion"/>
  </si>
  <si>
    <t xml:space="preserve">盧敬之  </t>
    <phoneticPr fontId="1" type="noConversion"/>
  </si>
  <si>
    <t>4539-4540</t>
    <phoneticPr fontId="1" type="noConversion"/>
  </si>
  <si>
    <t xml:space="preserve">盧瑞娜  </t>
    <phoneticPr fontId="1" type="noConversion"/>
  </si>
  <si>
    <t>1633, 1877, 2249</t>
    <phoneticPr fontId="1" type="noConversion"/>
  </si>
  <si>
    <t xml:space="preserve">盧嘉勒  </t>
    <phoneticPr fontId="1" type="noConversion"/>
  </si>
  <si>
    <t xml:space="preserve">盧德賢  </t>
    <phoneticPr fontId="1" type="noConversion"/>
  </si>
  <si>
    <t xml:space="preserve">盧潤祥  </t>
    <phoneticPr fontId="1" type="noConversion"/>
  </si>
  <si>
    <t>6985, 7218</t>
    <phoneticPr fontId="1" type="noConversion"/>
  </si>
  <si>
    <t xml:space="preserve">盧龍光  </t>
    <phoneticPr fontId="1" type="noConversion"/>
  </si>
  <si>
    <t>4965, 10803</t>
    <phoneticPr fontId="1" type="noConversion"/>
  </si>
  <si>
    <t xml:space="preserve">盧鑄之  </t>
    <phoneticPr fontId="1" type="noConversion"/>
  </si>
  <si>
    <t>10111, 10929-10930, 10959-10960</t>
    <phoneticPr fontId="1" type="noConversion"/>
  </si>
  <si>
    <t xml:space="preserve">穆小咩  </t>
    <phoneticPr fontId="1" type="noConversion"/>
  </si>
  <si>
    <t xml:space="preserve">興證國際金融集團有限公司  </t>
    <phoneticPr fontId="1" type="noConversion"/>
  </si>
  <si>
    <t>5671</t>
    <phoneticPr fontId="1" type="noConversion"/>
  </si>
  <si>
    <t xml:space="preserve">蕭一龍  </t>
    <phoneticPr fontId="1" type="noConversion"/>
  </si>
  <si>
    <t>2090</t>
    <phoneticPr fontId="1" type="noConversion"/>
  </si>
  <si>
    <t xml:space="preserve">蕭三  </t>
    <phoneticPr fontId="1" type="noConversion"/>
  </si>
  <si>
    <t>7116</t>
    <phoneticPr fontId="1" type="noConversion"/>
  </si>
  <si>
    <t xml:space="preserve">蕭平  </t>
    <phoneticPr fontId="1" type="noConversion"/>
  </si>
  <si>
    <t>1709</t>
    <phoneticPr fontId="1" type="noConversion"/>
  </si>
  <si>
    <t xml:space="preserve">蕭宇菁  </t>
    <phoneticPr fontId="1" type="noConversion"/>
  </si>
  <si>
    <t xml:space="preserve">蕭秀香  </t>
    <phoneticPr fontId="1" type="noConversion"/>
  </si>
  <si>
    <t>6996</t>
    <phoneticPr fontId="1" type="noConversion"/>
  </si>
  <si>
    <t xml:space="preserve">蕭欣浩  </t>
    <phoneticPr fontId="1" type="noConversion"/>
  </si>
  <si>
    <t>4923, 5272, 8032</t>
    <phoneticPr fontId="1" type="noConversion"/>
  </si>
  <si>
    <t xml:space="preserve">蕭芬琪  </t>
    <phoneticPr fontId="1" type="noConversion"/>
  </si>
  <si>
    <t>7786</t>
    <phoneticPr fontId="1" type="noConversion"/>
  </si>
  <si>
    <t xml:space="preserve">蕭恒  </t>
    <phoneticPr fontId="1" type="noConversion"/>
  </si>
  <si>
    <t xml:space="preserve">蕭振豪  </t>
    <phoneticPr fontId="1" type="noConversion"/>
  </si>
  <si>
    <t>10286</t>
    <phoneticPr fontId="1" type="noConversion"/>
  </si>
  <si>
    <t xml:space="preserve">蕭偉樂  </t>
    <phoneticPr fontId="1" type="noConversion"/>
  </si>
  <si>
    <t xml:space="preserve">蕭望卿  </t>
    <phoneticPr fontId="1" type="noConversion"/>
  </si>
  <si>
    <t>2174</t>
    <phoneticPr fontId="1" type="noConversion"/>
  </si>
  <si>
    <t xml:space="preserve">蕭袤  </t>
    <phoneticPr fontId="1" type="noConversion"/>
  </si>
  <si>
    <t>5332, 5426, 5627-5628</t>
    <phoneticPr fontId="1" type="noConversion"/>
  </si>
  <si>
    <t xml:space="preserve">蕭惠雄  </t>
    <phoneticPr fontId="1" type="noConversion"/>
  </si>
  <si>
    <t>10663</t>
    <phoneticPr fontId="1" type="noConversion"/>
  </si>
  <si>
    <t xml:space="preserve">蕭閒叟  </t>
    <phoneticPr fontId="1" type="noConversion"/>
  </si>
  <si>
    <t>2686</t>
    <phoneticPr fontId="1" type="noConversion"/>
  </si>
  <si>
    <t xml:space="preserve">蕭瑜  </t>
    <phoneticPr fontId="1" type="noConversion"/>
  </si>
  <si>
    <t xml:space="preserve">蕭榮生  </t>
    <phoneticPr fontId="1" type="noConversion"/>
  </si>
  <si>
    <t>5414, 10585</t>
    <phoneticPr fontId="1" type="noConversion"/>
  </si>
  <si>
    <t xml:space="preserve">蕭鳳霞  </t>
    <phoneticPr fontId="1" type="noConversion"/>
  </si>
  <si>
    <t>8150</t>
    <phoneticPr fontId="1" type="noConversion"/>
  </si>
  <si>
    <t xml:space="preserve">螢  </t>
    <phoneticPr fontId="1" type="noConversion"/>
  </si>
  <si>
    <t xml:space="preserve">諦深大師  </t>
    <phoneticPr fontId="1" type="noConversion"/>
  </si>
  <si>
    <t>2654</t>
    <phoneticPr fontId="1" type="noConversion"/>
  </si>
  <si>
    <t xml:space="preserve">諫果  </t>
    <phoneticPr fontId="1" type="noConversion"/>
  </si>
  <si>
    <t>4670</t>
    <phoneticPr fontId="1" type="noConversion"/>
  </si>
  <si>
    <t xml:space="preserve">諾曼．羅素  </t>
    <phoneticPr fontId="1" type="noConversion"/>
  </si>
  <si>
    <t xml:space="preserve">貓十字  </t>
    <phoneticPr fontId="1" type="noConversion"/>
  </si>
  <si>
    <t>1855, 2238, 7843-7844</t>
    <phoneticPr fontId="1" type="noConversion"/>
  </si>
  <si>
    <t xml:space="preserve">貓先生  </t>
    <phoneticPr fontId="1" type="noConversion"/>
  </si>
  <si>
    <t xml:space="preserve">貓珊  </t>
    <phoneticPr fontId="1" type="noConversion"/>
  </si>
  <si>
    <t>8212</t>
    <phoneticPr fontId="1" type="noConversion"/>
  </si>
  <si>
    <t xml:space="preserve">賴峻儒  </t>
    <phoneticPr fontId="1" type="noConversion"/>
  </si>
  <si>
    <t>9669</t>
    <phoneticPr fontId="1" type="noConversion"/>
  </si>
  <si>
    <t xml:space="preserve">賴海暉  </t>
    <phoneticPr fontId="1" type="noConversion"/>
  </si>
  <si>
    <t>9791-9794</t>
    <phoneticPr fontId="1" type="noConversion"/>
  </si>
  <si>
    <t xml:space="preserve">賴昊彥  </t>
    <phoneticPr fontId="1" type="noConversion"/>
  </si>
  <si>
    <t xml:space="preserve">賴梅英  </t>
    <phoneticPr fontId="1" type="noConversion"/>
  </si>
  <si>
    <t>10740</t>
    <phoneticPr fontId="1" type="noConversion"/>
  </si>
  <si>
    <t xml:space="preserve">賴靜雨  </t>
    <phoneticPr fontId="1" type="noConversion"/>
  </si>
  <si>
    <t xml:space="preserve">賴礎賢  </t>
    <phoneticPr fontId="1" type="noConversion"/>
  </si>
  <si>
    <t>2061</t>
    <phoneticPr fontId="1" type="noConversion"/>
  </si>
  <si>
    <t xml:space="preserve">遲乃義  </t>
    <phoneticPr fontId="1" type="noConversion"/>
  </si>
  <si>
    <t>2277</t>
    <phoneticPr fontId="1" type="noConversion"/>
  </si>
  <si>
    <t xml:space="preserve">錢亮熹  </t>
    <phoneticPr fontId="1" type="noConversion"/>
  </si>
  <si>
    <t xml:space="preserve">錢琛  </t>
    <phoneticPr fontId="1" type="noConversion"/>
  </si>
  <si>
    <t>7143</t>
    <phoneticPr fontId="1" type="noConversion"/>
  </si>
  <si>
    <t xml:space="preserve">錢幣司令  </t>
    <phoneticPr fontId="1" type="noConversion"/>
  </si>
  <si>
    <t>2205</t>
    <phoneticPr fontId="1" type="noConversion"/>
  </si>
  <si>
    <t xml:space="preserve">錢德順  </t>
    <phoneticPr fontId="1" type="noConversion"/>
  </si>
  <si>
    <t>1904, 10115</t>
    <phoneticPr fontId="1" type="noConversion"/>
  </si>
  <si>
    <t xml:space="preserve">錢曉波  </t>
    <phoneticPr fontId="1" type="noConversion"/>
  </si>
  <si>
    <t xml:space="preserve">錢穆  </t>
    <phoneticPr fontId="1" type="noConversion"/>
  </si>
  <si>
    <t>5169-5171</t>
    <phoneticPr fontId="1" type="noConversion"/>
  </si>
  <si>
    <t xml:space="preserve">錫巴斯陳欣  </t>
    <phoneticPr fontId="1" type="noConversion"/>
  </si>
  <si>
    <t>2646-2647, 7474-7475, 8166-8167</t>
    <phoneticPr fontId="1" type="noConversion"/>
  </si>
  <si>
    <t xml:space="preserve">錫安初熟的果子  </t>
    <phoneticPr fontId="1" type="noConversion"/>
  </si>
  <si>
    <t xml:space="preserve">閻崇年  </t>
    <phoneticPr fontId="1" type="noConversion"/>
  </si>
  <si>
    <t>6982-6984</t>
    <phoneticPr fontId="1" type="noConversion"/>
  </si>
  <si>
    <t xml:space="preserve">霍玉英  </t>
    <phoneticPr fontId="1" type="noConversion"/>
  </si>
  <si>
    <t>10769</t>
    <phoneticPr fontId="1" type="noConversion"/>
  </si>
  <si>
    <t xml:space="preserve">霍偉棟  </t>
    <phoneticPr fontId="1" type="noConversion"/>
  </si>
  <si>
    <t>4336-4337, 4407-4417, 4858-4861, 5069, 5185, 5840-5841, 5843-5844, 5846-5847</t>
    <phoneticPr fontId="1" type="noConversion"/>
  </si>
  <si>
    <t xml:space="preserve">駱世錚  </t>
    <phoneticPr fontId="1" type="noConversion"/>
  </si>
  <si>
    <t>1896, 7519</t>
    <phoneticPr fontId="1" type="noConversion"/>
  </si>
  <si>
    <t xml:space="preserve">駱鴻銘  </t>
    <phoneticPr fontId="1" type="noConversion"/>
  </si>
  <si>
    <t>2618</t>
    <phoneticPr fontId="1" type="noConversion"/>
  </si>
  <si>
    <t xml:space="preserve">鮑際剛  </t>
    <phoneticPr fontId="1" type="noConversion"/>
  </si>
  <si>
    <t>4630</t>
    <phoneticPr fontId="1" type="noConversion"/>
  </si>
  <si>
    <t xml:space="preserve">鴕鳥蛋  </t>
    <phoneticPr fontId="1" type="noConversion"/>
  </si>
  <si>
    <t>4559</t>
    <phoneticPr fontId="1" type="noConversion"/>
  </si>
  <si>
    <t xml:space="preserve">默颺  </t>
    <phoneticPr fontId="1" type="noConversion"/>
  </si>
  <si>
    <t>9861</t>
    <phoneticPr fontId="1" type="noConversion"/>
  </si>
  <si>
    <t xml:space="preserve">龍一  </t>
    <phoneticPr fontId="1" type="noConversion"/>
  </si>
  <si>
    <t>9798</t>
    <phoneticPr fontId="1" type="noConversion"/>
  </si>
  <si>
    <t xml:space="preserve">龍佩  </t>
    <phoneticPr fontId="1" type="noConversion"/>
  </si>
  <si>
    <t>1718</t>
    <phoneticPr fontId="1" type="noConversion"/>
  </si>
  <si>
    <t xml:space="preserve">龍幸伸  </t>
    <phoneticPr fontId="1" type="noConversion"/>
  </si>
  <si>
    <t>5804</t>
    <phoneticPr fontId="1" type="noConversion"/>
  </si>
  <si>
    <t xml:space="preserve">龍莆堯  </t>
    <phoneticPr fontId="1" type="noConversion"/>
  </si>
  <si>
    <t>2134</t>
    <phoneticPr fontId="1" type="noConversion"/>
  </si>
  <si>
    <t xml:space="preserve">龍源電力集團股份有限公司  </t>
    <phoneticPr fontId="1" type="noConversion"/>
  </si>
  <si>
    <t>5692, 10940</t>
    <phoneticPr fontId="1" type="noConversion"/>
  </si>
  <si>
    <t xml:space="preserve">龍逸  </t>
    <phoneticPr fontId="1" type="noConversion"/>
  </si>
  <si>
    <t xml:space="preserve">龍應台  </t>
    <phoneticPr fontId="1" type="noConversion"/>
  </si>
  <si>
    <t>4700</t>
    <phoneticPr fontId="1" type="noConversion"/>
  </si>
  <si>
    <t xml:space="preserve">龍顯清  </t>
    <phoneticPr fontId="1" type="noConversion"/>
  </si>
  <si>
    <t>10721</t>
    <phoneticPr fontId="1" type="noConversion"/>
  </si>
  <si>
    <t xml:space="preserve">寰亞傳媒集團有限公司  </t>
    <phoneticPr fontId="1" type="noConversion"/>
  </si>
  <si>
    <t>5696</t>
    <phoneticPr fontId="1" type="noConversion"/>
  </si>
  <si>
    <t xml:space="preserve">燊蒂  </t>
    <phoneticPr fontId="1" type="noConversion"/>
  </si>
  <si>
    <t>7703</t>
    <phoneticPr fontId="1" type="noConversion"/>
  </si>
  <si>
    <t xml:space="preserve">禤世聰  </t>
    <phoneticPr fontId="1" type="noConversion"/>
  </si>
  <si>
    <t>7882</t>
    <phoneticPr fontId="1" type="noConversion"/>
  </si>
  <si>
    <t xml:space="preserve">禤細賢  </t>
    <phoneticPr fontId="1" type="noConversion"/>
  </si>
  <si>
    <t>4675</t>
    <phoneticPr fontId="1" type="noConversion"/>
  </si>
  <si>
    <t>十七畫</t>
    <phoneticPr fontId="1" type="noConversion"/>
  </si>
  <si>
    <t xml:space="preserve">應吉康  </t>
    <phoneticPr fontId="1" type="noConversion"/>
  </si>
  <si>
    <t>9921</t>
    <phoneticPr fontId="1" type="noConversion"/>
  </si>
  <si>
    <t xml:space="preserve">戴子  </t>
    <phoneticPr fontId="1" type="noConversion"/>
  </si>
  <si>
    <t>7056</t>
    <phoneticPr fontId="1" type="noConversion"/>
  </si>
  <si>
    <t xml:space="preserve">戴佩琪  </t>
    <phoneticPr fontId="1" type="noConversion"/>
  </si>
  <si>
    <t>4622</t>
    <phoneticPr fontId="1" type="noConversion"/>
  </si>
  <si>
    <t xml:space="preserve">戴東培  </t>
    <phoneticPr fontId="1" type="noConversion"/>
  </si>
  <si>
    <t>2217-2218</t>
    <phoneticPr fontId="1" type="noConversion"/>
  </si>
  <si>
    <t xml:space="preserve">戴浩輝  </t>
    <phoneticPr fontId="1" type="noConversion"/>
  </si>
  <si>
    <t>2228, 2232, 2236</t>
    <phoneticPr fontId="1" type="noConversion"/>
  </si>
  <si>
    <t xml:space="preserve">戴國雄  </t>
    <phoneticPr fontId="1" type="noConversion"/>
  </si>
  <si>
    <t>2473-2477</t>
    <phoneticPr fontId="1" type="noConversion"/>
  </si>
  <si>
    <t xml:space="preserve">戴晴  </t>
    <phoneticPr fontId="1" type="noConversion"/>
  </si>
  <si>
    <t>7216</t>
    <phoneticPr fontId="1" type="noConversion"/>
  </si>
  <si>
    <t xml:space="preserve">戴逸  </t>
    <phoneticPr fontId="1" type="noConversion"/>
  </si>
  <si>
    <t>4573</t>
    <phoneticPr fontId="1" type="noConversion"/>
  </si>
  <si>
    <t xml:space="preserve">戴榮里  </t>
    <phoneticPr fontId="1" type="noConversion"/>
  </si>
  <si>
    <t>4594</t>
    <phoneticPr fontId="1" type="noConversion"/>
  </si>
  <si>
    <t xml:space="preserve">戴德正  </t>
    <phoneticPr fontId="1" type="noConversion"/>
  </si>
  <si>
    <t>5781</t>
    <phoneticPr fontId="1" type="noConversion"/>
  </si>
  <si>
    <t xml:space="preserve">戴慧賢  </t>
    <phoneticPr fontId="1" type="noConversion"/>
  </si>
  <si>
    <t>7447</t>
    <phoneticPr fontId="1" type="noConversion"/>
  </si>
  <si>
    <t xml:space="preserve">戴輝  </t>
    <phoneticPr fontId="1" type="noConversion"/>
  </si>
  <si>
    <t xml:space="preserve">檀作文  </t>
    <phoneticPr fontId="1" type="noConversion"/>
  </si>
  <si>
    <t>2669</t>
    <phoneticPr fontId="1" type="noConversion"/>
  </si>
  <si>
    <t xml:space="preserve">環球聖經公會  </t>
    <phoneticPr fontId="1" type="noConversion"/>
  </si>
  <si>
    <t xml:space="preserve">繆宏良  </t>
    <phoneticPr fontId="1" type="noConversion"/>
  </si>
  <si>
    <t>1959</t>
    <phoneticPr fontId="1" type="noConversion"/>
  </si>
  <si>
    <t xml:space="preserve">繆曉彤  </t>
    <phoneticPr fontId="1" type="noConversion"/>
  </si>
  <si>
    <t xml:space="preserve">繁井  </t>
    <phoneticPr fontId="1" type="noConversion"/>
  </si>
  <si>
    <t>5120</t>
    <phoneticPr fontId="1" type="noConversion"/>
  </si>
  <si>
    <t xml:space="preserve">聯合國難民署  </t>
    <phoneticPr fontId="1" type="noConversion"/>
  </si>
  <si>
    <t>8331</t>
    <phoneticPr fontId="1" type="noConversion"/>
  </si>
  <si>
    <t xml:space="preserve">聯想集團有限公司  </t>
    <phoneticPr fontId="1" type="noConversion"/>
  </si>
  <si>
    <t>10946</t>
    <phoneticPr fontId="1" type="noConversion"/>
  </si>
  <si>
    <t xml:space="preserve">臨風  </t>
    <phoneticPr fontId="1" type="noConversion"/>
  </si>
  <si>
    <t>2644</t>
    <phoneticPr fontId="1" type="noConversion"/>
  </si>
  <si>
    <t xml:space="preserve">薛偉華  </t>
    <phoneticPr fontId="1" type="noConversion"/>
  </si>
  <si>
    <t>1634, 4595, 7771</t>
    <phoneticPr fontId="1" type="noConversion"/>
  </si>
  <si>
    <t xml:space="preserve">薛國良  </t>
    <phoneticPr fontId="1" type="noConversion"/>
  </si>
  <si>
    <t>9649, 10570</t>
    <phoneticPr fontId="1" type="noConversion"/>
  </si>
  <si>
    <t xml:space="preserve">薛晗  </t>
    <phoneticPr fontId="1" type="noConversion"/>
  </si>
  <si>
    <t>5324</t>
    <phoneticPr fontId="1" type="noConversion"/>
  </si>
  <si>
    <t xml:space="preserve">薛劍雲  </t>
    <phoneticPr fontId="1" type="noConversion"/>
  </si>
  <si>
    <t>7936</t>
    <phoneticPr fontId="1" type="noConversion"/>
  </si>
  <si>
    <t xml:space="preserve">薛磊  </t>
    <phoneticPr fontId="1" type="noConversion"/>
  </si>
  <si>
    <t>4309</t>
    <phoneticPr fontId="1" type="noConversion"/>
  </si>
  <si>
    <t xml:space="preserve">薛穎言  </t>
    <phoneticPr fontId="1" type="noConversion"/>
  </si>
  <si>
    <t>1795</t>
    <phoneticPr fontId="1" type="noConversion"/>
  </si>
  <si>
    <t xml:space="preserve">薜國平  </t>
    <phoneticPr fontId="1" type="noConversion"/>
  </si>
  <si>
    <t>2670</t>
    <phoneticPr fontId="1" type="noConversion"/>
  </si>
  <si>
    <t xml:space="preserve">講故王  </t>
    <phoneticPr fontId="1" type="noConversion"/>
  </si>
  <si>
    <t>10287</t>
    <phoneticPr fontId="1" type="noConversion"/>
  </si>
  <si>
    <t xml:space="preserve">謝正勇  </t>
    <phoneticPr fontId="1" type="noConversion"/>
  </si>
  <si>
    <t xml:space="preserve">謝立華  </t>
    <phoneticPr fontId="1" type="noConversion"/>
  </si>
  <si>
    <t>5452</t>
    <phoneticPr fontId="1" type="noConversion"/>
  </si>
  <si>
    <t xml:space="preserve">謝伏瞻  </t>
    <phoneticPr fontId="1" type="noConversion"/>
  </si>
  <si>
    <t>8014</t>
    <phoneticPr fontId="1" type="noConversion"/>
  </si>
  <si>
    <t xml:space="preserve">謝岩  </t>
    <phoneticPr fontId="1" type="noConversion"/>
  </si>
  <si>
    <t>1372</t>
    <phoneticPr fontId="1" type="noConversion"/>
  </si>
  <si>
    <t xml:space="preserve">謝杰華  </t>
    <phoneticPr fontId="1" type="noConversion"/>
  </si>
  <si>
    <t>2472</t>
    <phoneticPr fontId="1" type="noConversion"/>
  </si>
  <si>
    <t xml:space="preserve">謝冠東  </t>
    <phoneticPr fontId="1" type="noConversion"/>
  </si>
  <si>
    <t xml:space="preserve">謝建儀  </t>
    <phoneticPr fontId="1" type="noConversion"/>
  </si>
  <si>
    <t>1985</t>
    <phoneticPr fontId="1" type="noConversion"/>
  </si>
  <si>
    <t xml:space="preserve">謝家浩  </t>
    <phoneticPr fontId="1" type="noConversion"/>
  </si>
  <si>
    <t>5047</t>
    <phoneticPr fontId="1" type="noConversion"/>
  </si>
  <si>
    <t xml:space="preserve">謝振強  </t>
    <phoneticPr fontId="1" type="noConversion"/>
  </si>
  <si>
    <t>5541-5544</t>
    <phoneticPr fontId="1" type="noConversion"/>
  </si>
  <si>
    <t xml:space="preserve">謝偉烈  </t>
    <phoneticPr fontId="1" type="noConversion"/>
  </si>
  <si>
    <t xml:space="preserve">謝莉娜  </t>
    <phoneticPr fontId="1" type="noConversion"/>
  </si>
  <si>
    <t>7529</t>
    <phoneticPr fontId="1" type="noConversion"/>
  </si>
  <si>
    <t xml:space="preserve">謝博文  </t>
    <phoneticPr fontId="1" type="noConversion"/>
  </si>
  <si>
    <t>7889</t>
    <phoneticPr fontId="1" type="noConversion"/>
  </si>
  <si>
    <t xml:space="preserve">謝景昌  </t>
    <phoneticPr fontId="1" type="noConversion"/>
  </si>
  <si>
    <t>8156</t>
    <phoneticPr fontId="1" type="noConversion"/>
  </si>
  <si>
    <t xml:space="preserve">謝景芬  </t>
    <phoneticPr fontId="1" type="noConversion"/>
  </si>
  <si>
    <t>9743</t>
    <phoneticPr fontId="1" type="noConversion"/>
  </si>
  <si>
    <t xml:space="preserve">謝琴霞  </t>
    <phoneticPr fontId="1" type="noConversion"/>
  </si>
  <si>
    <t xml:space="preserve">謝萃輝  </t>
    <phoneticPr fontId="1" type="noConversion"/>
  </si>
  <si>
    <t xml:space="preserve">謝華  </t>
    <phoneticPr fontId="1" type="noConversion"/>
  </si>
  <si>
    <t>5617-5620, 8141-8144</t>
    <phoneticPr fontId="1" type="noConversion"/>
  </si>
  <si>
    <t xml:space="preserve">謝業深  </t>
    <phoneticPr fontId="1" type="noConversion"/>
  </si>
  <si>
    <t>8220</t>
    <phoneticPr fontId="1" type="noConversion"/>
  </si>
  <si>
    <t xml:space="preserve">謝煥齊  </t>
    <phoneticPr fontId="1" type="noConversion"/>
  </si>
  <si>
    <t>7632</t>
    <phoneticPr fontId="1" type="noConversion"/>
  </si>
  <si>
    <t xml:space="preserve">謝萬陸  </t>
    <phoneticPr fontId="1" type="noConversion"/>
  </si>
  <si>
    <t>8033</t>
    <phoneticPr fontId="1" type="noConversion"/>
  </si>
  <si>
    <t xml:space="preserve">謝爾丹  </t>
    <phoneticPr fontId="1" type="noConversion"/>
  </si>
  <si>
    <t>7160</t>
    <phoneticPr fontId="1" type="noConversion"/>
  </si>
  <si>
    <t xml:space="preserve">謝震龍  </t>
    <phoneticPr fontId="1" type="noConversion"/>
  </si>
  <si>
    <t>10902</t>
    <phoneticPr fontId="1" type="noConversion"/>
  </si>
  <si>
    <t xml:space="preserve">謝冀華  </t>
    <phoneticPr fontId="1" type="noConversion"/>
  </si>
  <si>
    <t>4920, 5194-5195, 5818-5819, 5823-5824, 5827-5829</t>
    <phoneticPr fontId="1" type="noConversion"/>
  </si>
  <si>
    <t xml:space="preserve">謝耀光  </t>
    <phoneticPr fontId="1" type="noConversion"/>
  </si>
  <si>
    <t xml:space="preserve">謝耀漢  </t>
    <phoneticPr fontId="1" type="noConversion"/>
  </si>
  <si>
    <t>5060</t>
    <phoneticPr fontId="1" type="noConversion"/>
  </si>
  <si>
    <t xml:space="preserve">謝鑫  </t>
    <phoneticPr fontId="1" type="noConversion"/>
  </si>
  <si>
    <t xml:space="preserve">謝纘泰  </t>
    <phoneticPr fontId="1" type="noConversion"/>
  </si>
  <si>
    <t>4473</t>
    <phoneticPr fontId="1" type="noConversion"/>
  </si>
  <si>
    <t xml:space="preserve">鍾兆慧  </t>
    <phoneticPr fontId="1" type="noConversion"/>
  </si>
  <si>
    <t xml:space="preserve">鍾安怡  </t>
    <phoneticPr fontId="1" type="noConversion"/>
  </si>
  <si>
    <t xml:space="preserve">鍾克勛  </t>
    <phoneticPr fontId="1" type="noConversion"/>
  </si>
  <si>
    <t>2711, 8062</t>
    <phoneticPr fontId="1" type="noConversion"/>
  </si>
  <si>
    <t xml:space="preserve">鍾克勳  </t>
    <phoneticPr fontId="1" type="noConversion"/>
  </si>
  <si>
    <t xml:space="preserve">鍾志光  </t>
    <phoneticPr fontId="1" type="noConversion"/>
  </si>
  <si>
    <t>5779</t>
    <phoneticPr fontId="1" type="noConversion"/>
  </si>
  <si>
    <t xml:space="preserve">鍾卓成  </t>
    <phoneticPr fontId="1" type="noConversion"/>
  </si>
  <si>
    <t>7213</t>
    <phoneticPr fontId="1" type="noConversion"/>
  </si>
  <si>
    <t xml:space="preserve">鍾明華  </t>
    <phoneticPr fontId="1" type="noConversion"/>
  </si>
  <si>
    <t>7261</t>
    <phoneticPr fontId="1" type="noConversion"/>
  </si>
  <si>
    <t xml:space="preserve">鍾林姣  </t>
    <phoneticPr fontId="1" type="noConversion"/>
  </si>
  <si>
    <t>1633, 1877, 2176, 2249, 2629, 2706</t>
    <phoneticPr fontId="1" type="noConversion"/>
  </si>
  <si>
    <t xml:space="preserve">鍾建安  </t>
    <phoneticPr fontId="1" type="noConversion"/>
  </si>
  <si>
    <t>4944</t>
    <phoneticPr fontId="1" type="noConversion"/>
  </si>
  <si>
    <t xml:space="preserve">鍾展坤  </t>
    <phoneticPr fontId="1" type="noConversion"/>
  </si>
  <si>
    <t>4326</t>
    <phoneticPr fontId="1" type="noConversion"/>
  </si>
  <si>
    <t xml:space="preserve">鍾浩然  </t>
    <phoneticPr fontId="1" type="noConversion"/>
  </si>
  <si>
    <t>10673</t>
    <phoneticPr fontId="1" type="noConversion"/>
  </si>
  <si>
    <t xml:space="preserve">鍾貴長  </t>
    <phoneticPr fontId="1" type="noConversion"/>
  </si>
  <si>
    <t>2015</t>
    <phoneticPr fontId="1" type="noConversion"/>
  </si>
  <si>
    <t xml:space="preserve">鍾義參  </t>
    <phoneticPr fontId="1" type="noConversion"/>
  </si>
  <si>
    <t>2675-2676</t>
    <phoneticPr fontId="1" type="noConversion"/>
  </si>
  <si>
    <t xml:space="preserve">鍾嘉健  </t>
    <phoneticPr fontId="1" type="noConversion"/>
  </si>
  <si>
    <t>10440</t>
    <phoneticPr fontId="1" type="noConversion"/>
  </si>
  <si>
    <t xml:space="preserve">鍾嘉惠  </t>
    <phoneticPr fontId="1" type="noConversion"/>
  </si>
  <si>
    <t xml:space="preserve">鍾慧樺  </t>
    <phoneticPr fontId="1" type="noConversion"/>
  </si>
  <si>
    <t>5664</t>
    <phoneticPr fontId="1" type="noConversion"/>
  </si>
  <si>
    <t xml:space="preserve">鍾曉彤  </t>
    <phoneticPr fontId="1" type="noConversion"/>
  </si>
  <si>
    <t>11113</t>
    <phoneticPr fontId="1" type="noConversion"/>
  </si>
  <si>
    <t xml:space="preserve">鍾曜徽  </t>
    <phoneticPr fontId="1" type="noConversion"/>
  </si>
  <si>
    <t>4972</t>
    <phoneticPr fontId="1" type="noConversion"/>
  </si>
  <si>
    <t xml:space="preserve">鍾蘇洪  </t>
    <phoneticPr fontId="1" type="noConversion"/>
  </si>
  <si>
    <t xml:space="preserve">鞠萍  </t>
    <phoneticPr fontId="1" type="noConversion"/>
  </si>
  <si>
    <t>1826</t>
    <phoneticPr fontId="1" type="noConversion"/>
  </si>
  <si>
    <t xml:space="preserve">鞠應悌  </t>
    <phoneticPr fontId="1" type="noConversion"/>
  </si>
  <si>
    <t>4702, 9853</t>
    <phoneticPr fontId="1" type="noConversion"/>
  </si>
  <si>
    <t xml:space="preserve">韓大元  </t>
    <phoneticPr fontId="1" type="noConversion"/>
  </si>
  <si>
    <t xml:space="preserve">韓元佳  </t>
    <phoneticPr fontId="1" type="noConversion"/>
  </si>
  <si>
    <t xml:space="preserve">韓風林  </t>
    <phoneticPr fontId="1" type="noConversion"/>
  </si>
  <si>
    <t>2368</t>
    <phoneticPr fontId="1" type="noConversion"/>
  </si>
  <si>
    <t xml:space="preserve">韓兼思  </t>
    <phoneticPr fontId="1" type="noConversion"/>
  </si>
  <si>
    <t>7249</t>
    <phoneticPr fontId="1" type="noConversion"/>
  </si>
  <si>
    <t xml:space="preserve">韓兼善  </t>
    <phoneticPr fontId="1" type="noConversion"/>
  </si>
  <si>
    <t xml:space="preserve">韓恩澤  </t>
    <phoneticPr fontId="1" type="noConversion"/>
  </si>
  <si>
    <t xml:space="preserve">韓學潤  </t>
    <phoneticPr fontId="1" type="noConversion"/>
  </si>
  <si>
    <t>1509</t>
    <phoneticPr fontId="1" type="noConversion"/>
  </si>
  <si>
    <t xml:space="preserve">鴻興印刷集團有限公司  </t>
    <phoneticPr fontId="1" type="noConversion"/>
  </si>
  <si>
    <t>5710</t>
    <phoneticPr fontId="1" type="noConversion"/>
  </si>
  <si>
    <t xml:space="preserve">點子編輯室  </t>
    <phoneticPr fontId="1" type="noConversion"/>
  </si>
  <si>
    <t>2424, 10779</t>
    <phoneticPr fontId="1" type="noConversion"/>
  </si>
  <si>
    <t xml:space="preserve">點點萬  </t>
    <phoneticPr fontId="1" type="noConversion"/>
  </si>
  <si>
    <t>4934</t>
    <phoneticPr fontId="1" type="noConversion"/>
  </si>
  <si>
    <t xml:space="preserve">黛安娜．韋恩．瓊斯  </t>
    <phoneticPr fontId="1" type="noConversion"/>
  </si>
  <si>
    <t>4672</t>
    <phoneticPr fontId="1" type="noConversion"/>
  </si>
  <si>
    <t xml:space="preserve">璐妍  </t>
    <phoneticPr fontId="1" type="noConversion"/>
  </si>
  <si>
    <t>7394</t>
    <phoneticPr fontId="1" type="noConversion"/>
  </si>
  <si>
    <t>十八畫</t>
    <phoneticPr fontId="1" type="noConversion"/>
  </si>
  <si>
    <t xml:space="preserve">歸無  </t>
    <phoneticPr fontId="1" type="noConversion"/>
  </si>
  <si>
    <t>2420</t>
    <phoneticPr fontId="1" type="noConversion"/>
  </si>
  <si>
    <t xml:space="preserve">瞿敏成  </t>
    <phoneticPr fontId="1" type="noConversion"/>
  </si>
  <si>
    <t xml:space="preserve">瞿匯泉  </t>
    <phoneticPr fontId="1" type="noConversion"/>
  </si>
  <si>
    <t>4351, 4372</t>
    <phoneticPr fontId="1" type="noConversion"/>
  </si>
  <si>
    <t xml:space="preserve">簡平彬  </t>
    <phoneticPr fontId="1" type="noConversion"/>
  </si>
  <si>
    <t>10162</t>
    <phoneticPr fontId="1" type="noConversion"/>
  </si>
  <si>
    <t xml:space="preserve">簡永東  </t>
    <phoneticPr fontId="1" type="noConversion"/>
  </si>
  <si>
    <t>2447</t>
    <phoneticPr fontId="1" type="noConversion"/>
  </si>
  <si>
    <t xml:space="preserve">簡單  </t>
    <phoneticPr fontId="1" type="noConversion"/>
  </si>
  <si>
    <t>4620</t>
    <phoneticPr fontId="1" type="noConversion"/>
  </si>
  <si>
    <t xml:space="preserve">簡詠怡  </t>
    <phoneticPr fontId="1" type="noConversion"/>
  </si>
  <si>
    <t xml:space="preserve">簡漢乾  </t>
    <phoneticPr fontId="1" type="noConversion"/>
  </si>
  <si>
    <t>9886</t>
    <phoneticPr fontId="1" type="noConversion"/>
  </si>
  <si>
    <t xml:space="preserve">簡肇明  </t>
    <phoneticPr fontId="1" type="noConversion"/>
  </si>
  <si>
    <t>5196-5197, 7698</t>
    <phoneticPr fontId="1" type="noConversion"/>
  </si>
  <si>
    <t xml:space="preserve">聶Sir  </t>
    <phoneticPr fontId="1" type="noConversion"/>
  </si>
  <si>
    <t>9873</t>
    <phoneticPr fontId="1" type="noConversion"/>
  </si>
  <si>
    <t xml:space="preserve">聶心  </t>
    <phoneticPr fontId="1" type="noConversion"/>
  </si>
  <si>
    <t>4579</t>
    <phoneticPr fontId="1" type="noConversion"/>
  </si>
  <si>
    <t xml:space="preserve">藍小間  </t>
    <phoneticPr fontId="1" type="noConversion"/>
  </si>
  <si>
    <t xml:space="preserve">藍文才  </t>
    <phoneticPr fontId="1" type="noConversion"/>
  </si>
  <si>
    <t>8062</t>
    <phoneticPr fontId="1" type="noConversion"/>
  </si>
  <si>
    <t xml:space="preserve">藍本松  </t>
    <phoneticPr fontId="1" type="noConversion"/>
  </si>
  <si>
    <t>7474-7475</t>
    <phoneticPr fontId="1" type="noConversion"/>
  </si>
  <si>
    <t xml:space="preserve">藍卓賢  </t>
    <phoneticPr fontId="1" type="noConversion"/>
  </si>
  <si>
    <t xml:space="preserve">藍晟  </t>
    <phoneticPr fontId="1" type="noConversion"/>
  </si>
  <si>
    <t>5078, 5385</t>
    <phoneticPr fontId="1" type="noConversion"/>
  </si>
  <si>
    <t xml:space="preserve">藍曉  </t>
    <phoneticPr fontId="1" type="noConversion"/>
  </si>
  <si>
    <t>5418</t>
    <phoneticPr fontId="1" type="noConversion"/>
  </si>
  <si>
    <t xml:space="preserve">藍橘子  </t>
    <phoneticPr fontId="1" type="noConversion"/>
  </si>
  <si>
    <t>4349, 4664, 4900, 5004, 5252, 5263, 5756</t>
    <phoneticPr fontId="1" type="noConversion"/>
  </si>
  <si>
    <t xml:space="preserve">藍嬰  </t>
    <phoneticPr fontId="1" type="noConversion"/>
  </si>
  <si>
    <t>4754, 9586</t>
    <phoneticPr fontId="1" type="noConversion"/>
  </si>
  <si>
    <t xml:space="preserve">薩摩耶  </t>
    <phoneticPr fontId="1" type="noConversion"/>
  </si>
  <si>
    <t>4343-4345, 4839-4841, 5795, 5812-5814, 5821-5822</t>
    <phoneticPr fontId="1" type="noConversion"/>
  </si>
  <si>
    <t xml:space="preserve">豐子愷  </t>
    <phoneticPr fontId="1" type="noConversion"/>
  </si>
  <si>
    <t>8238</t>
    <phoneticPr fontId="1" type="noConversion"/>
  </si>
  <si>
    <t xml:space="preserve">豐收之家出版社  </t>
    <phoneticPr fontId="1" type="noConversion"/>
  </si>
  <si>
    <t>1550-1551</t>
    <phoneticPr fontId="1" type="noConversion"/>
  </si>
  <si>
    <t xml:space="preserve">豐盛生活服務有限公司  </t>
    <phoneticPr fontId="1" type="noConversion"/>
  </si>
  <si>
    <t>2687, 10955</t>
    <phoneticPr fontId="1" type="noConversion"/>
  </si>
  <si>
    <t xml:space="preserve">豐德麗控股有限公司  </t>
    <phoneticPr fontId="1" type="noConversion"/>
  </si>
  <si>
    <t>2688, 5725, 10956</t>
    <phoneticPr fontId="1" type="noConversion"/>
  </si>
  <si>
    <t xml:space="preserve">醫道鏡詮編委會  </t>
    <phoneticPr fontId="1" type="noConversion"/>
  </si>
  <si>
    <t>8241-8243</t>
    <phoneticPr fontId="1" type="noConversion"/>
  </si>
  <si>
    <t xml:space="preserve">顏青  </t>
    <phoneticPr fontId="1" type="noConversion"/>
  </si>
  <si>
    <t xml:space="preserve">顏詩敏  </t>
    <phoneticPr fontId="1" type="noConversion"/>
  </si>
  <si>
    <t>7453</t>
    <phoneticPr fontId="1" type="noConversion"/>
  </si>
  <si>
    <t xml:space="preserve">顏寶倫  </t>
    <phoneticPr fontId="1" type="noConversion"/>
  </si>
  <si>
    <t>10048</t>
    <phoneticPr fontId="1" type="noConversion"/>
  </si>
  <si>
    <t xml:space="preserve">魏均僑  </t>
    <phoneticPr fontId="1" type="noConversion"/>
  </si>
  <si>
    <t>10923</t>
    <phoneticPr fontId="1" type="noConversion"/>
  </si>
  <si>
    <t xml:space="preserve">魏美媚  </t>
    <phoneticPr fontId="1" type="noConversion"/>
  </si>
  <si>
    <t>10338</t>
    <phoneticPr fontId="1" type="noConversion"/>
  </si>
  <si>
    <t xml:space="preserve">魏強  </t>
    <phoneticPr fontId="1" type="noConversion"/>
  </si>
  <si>
    <t xml:space="preserve">魏雯  </t>
    <phoneticPr fontId="1" type="noConversion"/>
  </si>
  <si>
    <t xml:space="preserve">魏瑞珍  </t>
    <phoneticPr fontId="1" type="noConversion"/>
  </si>
  <si>
    <t>8247</t>
    <phoneticPr fontId="1" type="noConversion"/>
  </si>
  <si>
    <t xml:space="preserve">鄺志傑  </t>
    <phoneticPr fontId="1" type="noConversion"/>
  </si>
  <si>
    <t>10588-10589</t>
    <phoneticPr fontId="1" type="noConversion"/>
  </si>
  <si>
    <t xml:space="preserve">鄺志德  </t>
    <phoneticPr fontId="1" type="noConversion"/>
  </si>
  <si>
    <t>2119-2120, 2708-2709, 4653-4654, 5107-5108, 8025-8026, 9592-9593</t>
    <phoneticPr fontId="1" type="noConversion"/>
  </si>
  <si>
    <t xml:space="preserve">鄺保強  </t>
    <phoneticPr fontId="1" type="noConversion"/>
  </si>
  <si>
    <t>5515</t>
    <phoneticPr fontId="1" type="noConversion"/>
  </si>
  <si>
    <t xml:space="preserve">鄺美雲  </t>
    <phoneticPr fontId="1" type="noConversion"/>
  </si>
  <si>
    <t>2284, 10631</t>
    <phoneticPr fontId="1" type="noConversion"/>
  </si>
  <si>
    <t xml:space="preserve">鄺衍素  </t>
    <phoneticPr fontId="1" type="noConversion"/>
  </si>
  <si>
    <t xml:space="preserve">鄺啟德  </t>
    <phoneticPr fontId="1" type="noConversion"/>
  </si>
  <si>
    <t>1995, 7891</t>
    <phoneticPr fontId="1" type="noConversion"/>
  </si>
  <si>
    <t xml:space="preserve">鄺智文  </t>
    <phoneticPr fontId="1" type="noConversion"/>
  </si>
  <si>
    <t>4919</t>
    <phoneticPr fontId="1" type="noConversion"/>
  </si>
  <si>
    <t xml:space="preserve">鄺雄光  </t>
    <phoneticPr fontId="1" type="noConversion"/>
  </si>
  <si>
    <t>2004</t>
    <phoneticPr fontId="1" type="noConversion"/>
  </si>
  <si>
    <t xml:space="preserve">鄺嘉城  </t>
    <phoneticPr fontId="1" type="noConversion"/>
  </si>
  <si>
    <t>9874</t>
    <phoneticPr fontId="1" type="noConversion"/>
  </si>
  <si>
    <t xml:space="preserve">鄺銳強  </t>
    <phoneticPr fontId="1" type="noConversion"/>
  </si>
  <si>
    <t>10461-10475, 10694-10704</t>
    <phoneticPr fontId="1" type="noConversion"/>
  </si>
  <si>
    <t xml:space="preserve">鬈毛  </t>
    <phoneticPr fontId="1" type="noConversion"/>
  </si>
  <si>
    <t>十九畫</t>
    <phoneticPr fontId="1" type="noConversion"/>
  </si>
  <si>
    <t xml:space="preserve">龐元樟  </t>
    <phoneticPr fontId="1" type="noConversion"/>
  </si>
  <si>
    <t>4558</t>
    <phoneticPr fontId="1" type="noConversion"/>
  </si>
  <si>
    <t xml:space="preserve">龐然  </t>
    <phoneticPr fontId="1" type="noConversion"/>
  </si>
  <si>
    <t>10566</t>
    <phoneticPr fontId="1" type="noConversion"/>
  </si>
  <si>
    <t xml:space="preserve">龐鴻  </t>
    <phoneticPr fontId="1" type="noConversion"/>
  </si>
  <si>
    <t>5733</t>
    <phoneticPr fontId="1" type="noConversion"/>
  </si>
  <si>
    <t xml:space="preserve">羅乃萱  </t>
    <phoneticPr fontId="1" type="noConversion"/>
  </si>
  <si>
    <t>1323, 5230, 7222, 9778, 9930, 10256, 10310</t>
    <phoneticPr fontId="1" type="noConversion"/>
  </si>
  <si>
    <t xml:space="preserve">羅大倫  </t>
    <phoneticPr fontId="1" type="noConversion"/>
  </si>
  <si>
    <t xml:space="preserve">羅丕富  </t>
    <phoneticPr fontId="1" type="noConversion"/>
  </si>
  <si>
    <t>2678</t>
    <phoneticPr fontId="1" type="noConversion"/>
  </si>
  <si>
    <t xml:space="preserve">羅玉雍  </t>
    <phoneticPr fontId="1" type="noConversion"/>
  </si>
  <si>
    <t xml:space="preserve">羅俊華  </t>
    <phoneticPr fontId="1" type="noConversion"/>
  </si>
  <si>
    <t>4618-4619</t>
    <phoneticPr fontId="1" type="noConversion"/>
  </si>
  <si>
    <t xml:space="preserve">羅冠聰  </t>
    <phoneticPr fontId="1" type="noConversion"/>
  </si>
  <si>
    <t>6950</t>
    <phoneticPr fontId="1" type="noConversion"/>
  </si>
  <si>
    <t xml:space="preserve">羅恆威  </t>
    <phoneticPr fontId="1" type="noConversion"/>
  </si>
  <si>
    <t xml:space="preserve">羅星  </t>
    <phoneticPr fontId="1" type="noConversion"/>
  </si>
  <si>
    <t>4828</t>
    <phoneticPr fontId="1" type="noConversion"/>
  </si>
  <si>
    <t xml:space="preserve">羅美心  </t>
    <phoneticPr fontId="1" type="noConversion"/>
  </si>
  <si>
    <t>7472, 7696</t>
    <phoneticPr fontId="1" type="noConversion"/>
  </si>
  <si>
    <t xml:space="preserve">羅寗  </t>
    <phoneticPr fontId="1" type="noConversion"/>
  </si>
  <si>
    <t>4833</t>
    <phoneticPr fontId="1" type="noConversion"/>
  </si>
  <si>
    <t xml:space="preserve">羅桂根  </t>
    <phoneticPr fontId="1" type="noConversion"/>
  </si>
  <si>
    <t>1768</t>
    <phoneticPr fontId="1" type="noConversion"/>
  </si>
  <si>
    <t xml:space="preserve">羅國正  </t>
    <phoneticPr fontId="1" type="noConversion"/>
  </si>
  <si>
    <t>2098</t>
    <phoneticPr fontId="1" type="noConversion"/>
  </si>
  <si>
    <t xml:space="preserve">羅淑敏  </t>
    <phoneticPr fontId="1" type="noConversion"/>
  </si>
  <si>
    <t>7608</t>
    <phoneticPr fontId="1" type="noConversion"/>
  </si>
  <si>
    <t xml:space="preserve">羅球慶  </t>
    <phoneticPr fontId="1" type="noConversion"/>
  </si>
  <si>
    <t>8252</t>
    <phoneticPr fontId="1" type="noConversion"/>
  </si>
  <si>
    <t xml:space="preserve">羅貫中  </t>
    <phoneticPr fontId="1" type="noConversion"/>
  </si>
  <si>
    <t>1382, 1384-1387, 4364, 6958</t>
    <phoneticPr fontId="1" type="noConversion"/>
  </si>
  <si>
    <t xml:space="preserve">羅量  </t>
    <phoneticPr fontId="1" type="noConversion"/>
  </si>
  <si>
    <t>10950</t>
    <phoneticPr fontId="1" type="noConversion"/>
  </si>
  <si>
    <t xml:space="preserve">羅詩淇  </t>
    <phoneticPr fontId="1" type="noConversion"/>
  </si>
  <si>
    <t>2198, 2617, 2656</t>
    <phoneticPr fontId="1" type="noConversion"/>
  </si>
  <si>
    <t xml:space="preserve">羅睿琪  </t>
    <phoneticPr fontId="1" type="noConversion"/>
  </si>
  <si>
    <t>1978, 2243, 4597, 4661, 5508, 5767, 9575, 9600-9603, 9910, 10052</t>
    <phoneticPr fontId="1" type="noConversion"/>
  </si>
  <si>
    <t xml:space="preserve">羅福初  </t>
    <phoneticPr fontId="1" type="noConversion"/>
  </si>
  <si>
    <t>1813, 1885</t>
    <phoneticPr fontId="1" type="noConversion"/>
  </si>
  <si>
    <t xml:space="preserve">羅賓  </t>
    <phoneticPr fontId="1" type="noConversion"/>
  </si>
  <si>
    <t>4680</t>
    <phoneticPr fontId="1" type="noConversion"/>
  </si>
  <si>
    <t xml:space="preserve">羅廣英  </t>
    <phoneticPr fontId="1" type="noConversion"/>
  </si>
  <si>
    <t xml:space="preserve">羅範懿  </t>
    <phoneticPr fontId="1" type="noConversion"/>
  </si>
  <si>
    <t>1520</t>
    <phoneticPr fontId="1" type="noConversion"/>
  </si>
  <si>
    <t xml:space="preserve">羅選民  </t>
    <phoneticPr fontId="1" type="noConversion"/>
  </si>
  <si>
    <t xml:space="preserve">羅曦  </t>
    <phoneticPr fontId="1" type="noConversion"/>
  </si>
  <si>
    <t>5403</t>
    <phoneticPr fontId="1" type="noConversion"/>
  </si>
  <si>
    <t xml:space="preserve">羅繼烈  </t>
    <phoneticPr fontId="1" type="noConversion"/>
  </si>
  <si>
    <t>2133</t>
    <phoneticPr fontId="1" type="noConversion"/>
  </si>
  <si>
    <t xml:space="preserve">羅耀庭  </t>
    <phoneticPr fontId="1" type="noConversion"/>
  </si>
  <si>
    <t>9736</t>
    <phoneticPr fontId="1" type="noConversion"/>
  </si>
  <si>
    <t xml:space="preserve">藤咲徳朗  </t>
    <phoneticPr fontId="1" type="noConversion"/>
  </si>
  <si>
    <t>8129</t>
    <phoneticPr fontId="1" type="noConversion"/>
  </si>
  <si>
    <t xml:space="preserve">譚日新  </t>
    <phoneticPr fontId="1" type="noConversion"/>
  </si>
  <si>
    <t>4589</t>
    <phoneticPr fontId="1" type="noConversion"/>
  </si>
  <si>
    <t xml:space="preserve">譚正璧  </t>
    <phoneticPr fontId="1" type="noConversion"/>
  </si>
  <si>
    <t>1579</t>
    <phoneticPr fontId="1" type="noConversion"/>
  </si>
  <si>
    <t xml:space="preserve">譚利祥  </t>
    <phoneticPr fontId="1" type="noConversion"/>
  </si>
  <si>
    <t>10416</t>
    <phoneticPr fontId="1" type="noConversion"/>
  </si>
  <si>
    <t xml:space="preserve">譚志強  </t>
    <phoneticPr fontId="1" type="noConversion"/>
  </si>
  <si>
    <t>7018</t>
    <phoneticPr fontId="1" type="noConversion"/>
  </si>
  <si>
    <t xml:space="preserve">譚卓文  </t>
    <phoneticPr fontId="1" type="noConversion"/>
  </si>
  <si>
    <t>4721, 4945, 4998, 5560, 8292-8315</t>
    <phoneticPr fontId="1" type="noConversion"/>
  </si>
  <si>
    <t xml:space="preserve">譚杰茜  </t>
    <phoneticPr fontId="1" type="noConversion"/>
  </si>
  <si>
    <t xml:space="preserve">譚建明  </t>
    <phoneticPr fontId="1" type="noConversion"/>
  </si>
  <si>
    <t xml:space="preserve">譚炳昌  </t>
    <phoneticPr fontId="1" type="noConversion"/>
  </si>
  <si>
    <t>10145</t>
    <phoneticPr fontId="1" type="noConversion"/>
  </si>
  <si>
    <t xml:space="preserve">譚凌峰  </t>
    <phoneticPr fontId="1" type="noConversion"/>
  </si>
  <si>
    <t xml:space="preserve">譚偉光  </t>
    <phoneticPr fontId="1" type="noConversion"/>
  </si>
  <si>
    <t>4965</t>
    <phoneticPr fontId="1" type="noConversion"/>
  </si>
  <si>
    <t xml:space="preserve">譚偉倫  </t>
    <phoneticPr fontId="1" type="noConversion"/>
  </si>
  <si>
    <t xml:space="preserve">譚偉霖  </t>
    <phoneticPr fontId="1" type="noConversion"/>
  </si>
  <si>
    <t xml:space="preserve">譚莉英  </t>
    <phoneticPr fontId="1" type="noConversion"/>
  </si>
  <si>
    <t>5082</t>
    <phoneticPr fontId="1" type="noConversion"/>
  </si>
  <si>
    <t xml:space="preserve">譚達峰  </t>
    <phoneticPr fontId="1" type="noConversion"/>
  </si>
  <si>
    <t>7552</t>
    <phoneticPr fontId="1" type="noConversion"/>
  </si>
  <si>
    <t xml:space="preserve">譚福基  </t>
    <phoneticPr fontId="1" type="noConversion"/>
  </si>
  <si>
    <t>7126</t>
    <phoneticPr fontId="1" type="noConversion"/>
  </si>
  <si>
    <t xml:space="preserve">譚潔儀  </t>
    <phoneticPr fontId="1" type="noConversion"/>
  </si>
  <si>
    <t>5683</t>
    <phoneticPr fontId="1" type="noConversion"/>
  </si>
  <si>
    <t xml:space="preserve">譚靜芝  </t>
    <phoneticPr fontId="1" type="noConversion"/>
  </si>
  <si>
    <t>1717, 2402</t>
    <phoneticPr fontId="1" type="noConversion"/>
  </si>
  <si>
    <t xml:space="preserve">關力年  </t>
    <phoneticPr fontId="1" type="noConversion"/>
  </si>
  <si>
    <t>2728</t>
    <phoneticPr fontId="1" type="noConversion"/>
  </si>
  <si>
    <t xml:space="preserve">關心妍  </t>
    <phoneticPr fontId="1" type="noConversion"/>
  </si>
  <si>
    <t>9778, 9930, 10256, 10310</t>
    <phoneticPr fontId="1" type="noConversion"/>
  </si>
  <si>
    <t xml:space="preserve">關芷欣  </t>
    <phoneticPr fontId="1" type="noConversion"/>
  </si>
  <si>
    <t xml:space="preserve">關捷  </t>
    <phoneticPr fontId="1" type="noConversion"/>
  </si>
  <si>
    <t>2356-2357</t>
    <phoneticPr fontId="1" type="noConversion"/>
  </si>
  <si>
    <t xml:space="preserve">關景峰  </t>
    <phoneticPr fontId="1" type="noConversion"/>
  </si>
  <si>
    <t>1626, 2377, 2457, 5110, 5478, 10810, 10899</t>
    <phoneticPr fontId="1" type="noConversion"/>
  </si>
  <si>
    <t xml:space="preserve">關雅文  </t>
    <phoneticPr fontId="1" type="noConversion"/>
  </si>
  <si>
    <t>1700</t>
    <phoneticPr fontId="1" type="noConversion"/>
  </si>
  <si>
    <t xml:space="preserve">關嘉利  </t>
    <phoneticPr fontId="1" type="noConversion"/>
  </si>
  <si>
    <t xml:space="preserve">關爾  </t>
    <phoneticPr fontId="1" type="noConversion"/>
  </si>
  <si>
    <t>4666</t>
    <phoneticPr fontId="1" type="noConversion"/>
  </si>
  <si>
    <t xml:space="preserve">關韻韶  </t>
    <phoneticPr fontId="1" type="noConversion"/>
  </si>
  <si>
    <t>8162</t>
    <phoneticPr fontId="1" type="noConversion"/>
  </si>
  <si>
    <t xml:space="preserve">隴菲  </t>
    <phoneticPr fontId="1" type="noConversion"/>
  </si>
  <si>
    <t>4583</t>
    <phoneticPr fontId="1" type="noConversion"/>
  </si>
  <si>
    <t xml:space="preserve">麗珠醫藥集團股份有限公司  </t>
    <phoneticPr fontId="1" type="noConversion"/>
  </si>
  <si>
    <t>5743, 10984</t>
    <phoneticPr fontId="1" type="noConversion"/>
  </si>
  <si>
    <t xml:space="preserve">麗新發展有限公司  </t>
    <phoneticPr fontId="1" type="noConversion"/>
  </si>
  <si>
    <t>2703, 5744</t>
    <phoneticPr fontId="1" type="noConversion"/>
  </si>
  <si>
    <t xml:space="preserve">麗新製衣國際有限公司  </t>
    <phoneticPr fontId="1" type="noConversion"/>
  </si>
  <si>
    <t>2704, 5745</t>
    <phoneticPr fontId="1" type="noConversion"/>
  </si>
  <si>
    <t xml:space="preserve">麗豐控股有限公司  </t>
    <phoneticPr fontId="1" type="noConversion"/>
  </si>
  <si>
    <t>2705, 5746</t>
    <phoneticPr fontId="1" type="noConversion"/>
  </si>
  <si>
    <t>二十畫</t>
    <phoneticPr fontId="1" type="noConversion"/>
  </si>
  <si>
    <t xml:space="preserve">嚴大可  </t>
    <phoneticPr fontId="1" type="noConversion"/>
  </si>
  <si>
    <t>7166</t>
    <phoneticPr fontId="1" type="noConversion"/>
  </si>
  <si>
    <t xml:space="preserve">嚴行方  </t>
    <phoneticPr fontId="1" type="noConversion"/>
  </si>
  <si>
    <t>7192</t>
    <phoneticPr fontId="1" type="noConversion"/>
  </si>
  <si>
    <t xml:space="preserve">嚴吳嬋霞  </t>
    <phoneticPr fontId="1" type="noConversion"/>
  </si>
  <si>
    <t>4398</t>
    <phoneticPr fontId="1" type="noConversion"/>
  </si>
  <si>
    <t xml:space="preserve">嚴志峰  </t>
    <phoneticPr fontId="1" type="noConversion"/>
  </si>
  <si>
    <t>10627-10628</t>
    <phoneticPr fontId="1" type="noConversion"/>
  </si>
  <si>
    <t xml:space="preserve">嚴思敏  </t>
    <phoneticPr fontId="1" type="noConversion"/>
  </si>
  <si>
    <t>2350-2351, 2735, 4905-4906, 5109</t>
    <phoneticPr fontId="1" type="noConversion"/>
  </si>
  <si>
    <t xml:space="preserve">嚴柔媛  </t>
    <phoneticPr fontId="1" type="noConversion"/>
  </si>
  <si>
    <t xml:space="preserve">嚴家炎  </t>
    <phoneticPr fontId="1" type="noConversion"/>
  </si>
  <si>
    <t>10680</t>
    <phoneticPr fontId="1" type="noConversion"/>
  </si>
  <si>
    <t xml:space="preserve">嚴淑女  </t>
    <phoneticPr fontId="1" type="noConversion"/>
  </si>
  <si>
    <t>4837</t>
    <phoneticPr fontId="1" type="noConversion"/>
  </si>
  <si>
    <t xml:space="preserve">嚴穗華  </t>
    <phoneticPr fontId="1" type="noConversion"/>
  </si>
  <si>
    <t>7094-7095, 7813, 7915-7917</t>
    <phoneticPr fontId="1" type="noConversion"/>
  </si>
  <si>
    <t xml:space="preserve">嚴瀚欽  </t>
    <phoneticPr fontId="1" type="noConversion"/>
  </si>
  <si>
    <t>8009</t>
    <phoneticPr fontId="1" type="noConversion"/>
  </si>
  <si>
    <t xml:space="preserve">嚴寶根  </t>
    <phoneticPr fontId="1" type="noConversion"/>
  </si>
  <si>
    <t>7264</t>
    <phoneticPr fontId="1" type="noConversion"/>
  </si>
  <si>
    <t xml:space="preserve">嚴歡  </t>
    <phoneticPr fontId="1" type="noConversion"/>
  </si>
  <si>
    <t>9553-9560</t>
    <phoneticPr fontId="1" type="noConversion"/>
  </si>
  <si>
    <t xml:space="preserve">寶拉．梅特卡夫  </t>
    <phoneticPr fontId="1" type="noConversion"/>
  </si>
  <si>
    <t xml:space="preserve">寶鼎  </t>
    <phoneticPr fontId="1" type="noConversion"/>
  </si>
  <si>
    <t>1544</t>
    <phoneticPr fontId="1" type="noConversion"/>
  </si>
  <si>
    <t xml:space="preserve">瀰霜  </t>
    <phoneticPr fontId="1" type="noConversion"/>
  </si>
  <si>
    <t>2722</t>
    <phoneticPr fontId="1" type="noConversion"/>
  </si>
  <si>
    <t xml:space="preserve">礦癡  </t>
    <phoneticPr fontId="1" type="noConversion"/>
  </si>
  <si>
    <t>4430</t>
    <phoneticPr fontId="1" type="noConversion"/>
  </si>
  <si>
    <t xml:space="preserve">繼大師  </t>
    <phoneticPr fontId="1" type="noConversion"/>
  </si>
  <si>
    <t>4651-4652, 4993, 7212, 9587-9588</t>
    <phoneticPr fontId="1" type="noConversion"/>
  </si>
  <si>
    <t xml:space="preserve">蘇子  </t>
    <phoneticPr fontId="1" type="noConversion"/>
  </si>
  <si>
    <t xml:space="preserve">蘇子謙  </t>
    <phoneticPr fontId="1" type="noConversion"/>
  </si>
  <si>
    <t>7030, 9671-9672</t>
    <phoneticPr fontId="1" type="noConversion"/>
  </si>
  <si>
    <t xml:space="preserve">蘇云  </t>
    <phoneticPr fontId="1" type="noConversion"/>
  </si>
  <si>
    <t>10062, 10739</t>
    <phoneticPr fontId="1" type="noConversion"/>
  </si>
  <si>
    <t xml:space="preserve">蘇民峰  </t>
    <phoneticPr fontId="1" type="noConversion"/>
  </si>
  <si>
    <t>5747, 8263</t>
    <phoneticPr fontId="1" type="noConversion"/>
  </si>
  <si>
    <t xml:space="preserve">蘇迪雅  </t>
    <phoneticPr fontId="1" type="noConversion"/>
  </si>
  <si>
    <t>2452</t>
    <phoneticPr fontId="1" type="noConversion"/>
  </si>
  <si>
    <t xml:space="preserve">蘇飛  </t>
    <phoneticPr fontId="1" type="noConversion"/>
  </si>
  <si>
    <t>2717, 5764, 8083, 11085</t>
    <phoneticPr fontId="1" type="noConversion"/>
  </si>
  <si>
    <t xml:space="preserve">蘇家興  </t>
    <phoneticPr fontId="1" type="noConversion"/>
  </si>
  <si>
    <t>4587-4588, 9782-9783</t>
    <phoneticPr fontId="1" type="noConversion"/>
  </si>
  <si>
    <t xml:space="preserve">蘇恩頤  </t>
    <phoneticPr fontId="1" type="noConversion"/>
  </si>
  <si>
    <t xml:space="preserve">蘇基朗  </t>
    <phoneticPr fontId="1" type="noConversion"/>
  </si>
  <si>
    <t xml:space="preserve">蘇斯杰  </t>
    <phoneticPr fontId="1" type="noConversion"/>
  </si>
  <si>
    <t>5425, 5820</t>
    <phoneticPr fontId="1" type="noConversion"/>
  </si>
  <si>
    <t xml:space="preserve">蘇菲．富羅  </t>
    <phoneticPr fontId="1" type="noConversion"/>
  </si>
  <si>
    <t xml:space="preserve">蘇萬興  </t>
    <phoneticPr fontId="1" type="noConversion"/>
  </si>
  <si>
    <t>7560</t>
    <phoneticPr fontId="1" type="noConversion"/>
  </si>
  <si>
    <t xml:space="preserve">蘇筱涵  </t>
    <phoneticPr fontId="1" type="noConversion"/>
  </si>
  <si>
    <t xml:space="preserve">蘇鉅輝  </t>
    <phoneticPr fontId="1" type="noConversion"/>
  </si>
  <si>
    <t xml:space="preserve">蘇壽富美  </t>
    <phoneticPr fontId="1" type="noConversion"/>
  </si>
  <si>
    <t xml:space="preserve">蘇遠泰  </t>
    <phoneticPr fontId="1" type="noConversion"/>
  </si>
  <si>
    <t>9923</t>
    <phoneticPr fontId="1" type="noConversion"/>
  </si>
  <si>
    <t xml:space="preserve">蘇慧儀  </t>
    <phoneticPr fontId="1" type="noConversion"/>
  </si>
  <si>
    <t>6923</t>
    <phoneticPr fontId="1" type="noConversion"/>
  </si>
  <si>
    <t xml:space="preserve">蘇潔玉  </t>
    <phoneticPr fontId="1" type="noConversion"/>
  </si>
  <si>
    <t xml:space="preserve">蘇麗蘭  </t>
    <phoneticPr fontId="1" type="noConversion"/>
  </si>
  <si>
    <t>2436</t>
    <phoneticPr fontId="1" type="noConversion"/>
  </si>
  <si>
    <t xml:space="preserve">覺照  </t>
    <phoneticPr fontId="1" type="noConversion"/>
  </si>
  <si>
    <t>1712</t>
    <phoneticPr fontId="1" type="noConversion"/>
  </si>
  <si>
    <t xml:space="preserve">覺慧居士  </t>
    <phoneticPr fontId="1" type="noConversion"/>
  </si>
  <si>
    <t>7473</t>
    <phoneticPr fontId="1" type="noConversion"/>
  </si>
  <si>
    <t xml:space="preserve">釋大願  </t>
    <phoneticPr fontId="1" type="noConversion"/>
  </si>
  <si>
    <t xml:space="preserve">釋惟正  </t>
    <phoneticPr fontId="1" type="noConversion"/>
  </si>
  <si>
    <t>7692</t>
    <phoneticPr fontId="1" type="noConversion"/>
  </si>
  <si>
    <t xml:space="preserve">饒宗頤  </t>
    <phoneticPr fontId="1" type="noConversion"/>
  </si>
  <si>
    <t>5753</t>
    <phoneticPr fontId="1" type="noConversion"/>
  </si>
  <si>
    <t xml:space="preserve">饒國林  </t>
    <phoneticPr fontId="1" type="noConversion"/>
  </si>
  <si>
    <t xml:space="preserve">騰訊控股有限公司  </t>
    <phoneticPr fontId="1" type="noConversion"/>
  </si>
  <si>
    <t>5754</t>
    <phoneticPr fontId="1" type="noConversion"/>
  </si>
  <si>
    <t xml:space="preserve">麵仔  </t>
    <phoneticPr fontId="1" type="noConversion"/>
  </si>
  <si>
    <t>9920</t>
    <phoneticPr fontId="1" type="noConversion"/>
  </si>
  <si>
    <t xml:space="preserve">蘅塘退士  </t>
    <phoneticPr fontId="1" type="noConversion"/>
  </si>
  <si>
    <t>二十一畫</t>
    <phoneticPr fontId="1" type="noConversion"/>
  </si>
  <si>
    <t xml:space="preserve">蘭昌群  </t>
    <phoneticPr fontId="1" type="noConversion"/>
  </si>
  <si>
    <t>8268</t>
    <phoneticPr fontId="1" type="noConversion"/>
  </si>
  <si>
    <t xml:space="preserve">蘭爾祺  </t>
    <phoneticPr fontId="1" type="noConversion"/>
  </si>
  <si>
    <t>10146</t>
    <phoneticPr fontId="1" type="noConversion"/>
  </si>
  <si>
    <t xml:space="preserve">蘭馨月兒  </t>
    <phoneticPr fontId="1" type="noConversion"/>
  </si>
  <si>
    <t xml:space="preserve">鐵江現貨有限公司  </t>
    <phoneticPr fontId="1" type="noConversion"/>
  </si>
  <si>
    <t>8270</t>
    <phoneticPr fontId="1" type="noConversion"/>
  </si>
  <si>
    <t xml:space="preserve">響馬書生  </t>
    <phoneticPr fontId="1" type="noConversion"/>
  </si>
  <si>
    <t>9855</t>
    <phoneticPr fontId="1" type="noConversion"/>
  </si>
  <si>
    <t xml:space="preserve">顧亞亮  </t>
    <phoneticPr fontId="1" type="noConversion"/>
  </si>
  <si>
    <t xml:space="preserve">顧政熙  </t>
    <phoneticPr fontId="1" type="noConversion"/>
  </si>
  <si>
    <t>7008-7009, 7011, 7288, 7808</t>
    <phoneticPr fontId="1" type="noConversion"/>
  </si>
  <si>
    <t xml:space="preserve">顧偉康  </t>
    <phoneticPr fontId="1" type="noConversion"/>
  </si>
  <si>
    <t>4461</t>
    <phoneticPr fontId="1" type="noConversion"/>
  </si>
  <si>
    <t xml:space="preserve">顧璐琰  </t>
    <phoneticPr fontId="1" type="noConversion"/>
  </si>
  <si>
    <t>二十二畫</t>
    <phoneticPr fontId="1" type="noConversion"/>
  </si>
  <si>
    <t xml:space="preserve">權朗  </t>
    <phoneticPr fontId="1" type="noConversion"/>
  </si>
  <si>
    <t>9561</t>
    <phoneticPr fontId="1" type="noConversion"/>
  </si>
  <si>
    <t xml:space="preserve">龔成  </t>
    <phoneticPr fontId="1" type="noConversion"/>
  </si>
  <si>
    <t>1393</t>
    <phoneticPr fontId="1" type="noConversion"/>
  </si>
  <si>
    <t xml:space="preserve">龔彥心  </t>
    <phoneticPr fontId="1" type="noConversion"/>
  </si>
  <si>
    <t>10963</t>
    <phoneticPr fontId="1" type="noConversion"/>
  </si>
  <si>
    <t xml:space="preserve">龔美善  </t>
    <phoneticPr fontId="1" type="noConversion"/>
  </si>
  <si>
    <t>7272</t>
    <phoneticPr fontId="1" type="noConversion"/>
  </si>
  <si>
    <t xml:space="preserve">龔祖兒  </t>
    <phoneticPr fontId="1" type="noConversion"/>
  </si>
  <si>
    <t>4720</t>
    <phoneticPr fontId="1" type="noConversion"/>
  </si>
  <si>
    <t xml:space="preserve">龔維斌  </t>
    <phoneticPr fontId="1" type="noConversion"/>
  </si>
  <si>
    <t>1875</t>
    <phoneticPr fontId="1" type="noConversion"/>
  </si>
  <si>
    <t>二十四畫</t>
    <phoneticPr fontId="1" type="noConversion"/>
  </si>
  <si>
    <t xml:space="preserve">靈思  </t>
    <phoneticPr fontId="1" type="noConversion"/>
  </si>
  <si>
    <t xml:space="preserve">鷹君集團有限公司  </t>
    <phoneticPr fontId="1" type="noConversion"/>
  </si>
  <si>
    <t>5784</t>
    <phoneticPr fontId="1" type="noConversion"/>
  </si>
  <si>
    <t xml:space="preserve">鹽光保育中心  </t>
    <phoneticPr fontId="1" type="noConversion"/>
  </si>
  <si>
    <t>10820</t>
    <phoneticPr fontId="1" type="noConversion"/>
  </si>
  <si>
    <t>二十五畫及其他文字</t>
    <phoneticPr fontId="1" type="noConversion"/>
  </si>
  <si>
    <t xml:space="preserve">觀成法師  </t>
    <phoneticPr fontId="1" type="noConversion"/>
  </si>
  <si>
    <t>7174</t>
    <phoneticPr fontId="1" type="noConversion"/>
  </si>
  <si>
    <t xml:space="preserve">2022年大齋期靈修手冊編輯委員會  </t>
    <phoneticPr fontId="1" type="noConversion"/>
  </si>
  <si>
    <t>1357</t>
    <phoneticPr fontId="1" type="noConversion"/>
  </si>
  <si>
    <t xml:space="preserve">なんばきび  </t>
    <phoneticPr fontId="1" type="noConversion"/>
  </si>
  <si>
    <t xml:space="preserve">やとみ  </t>
    <phoneticPr fontId="1" type="noConversion"/>
  </si>
  <si>
    <t xml:space="preserve">吴日基  </t>
    <phoneticPr fontId="1" type="noConversion"/>
  </si>
  <si>
    <t>9526, 9690</t>
    <phoneticPr fontId="1" type="noConversion"/>
  </si>
  <si>
    <t xml:space="preserve">恒生銀行有限公司  </t>
    <phoneticPr fontId="1" type="noConversion"/>
  </si>
  <si>
    <t>5068, 10261</t>
    <phoneticPr fontId="1" type="noConversion"/>
  </si>
  <si>
    <t xml:space="preserve">恒基陽光資產管理有限公司  </t>
    <phoneticPr fontId="1" type="noConversion"/>
  </si>
  <si>
    <t>10624</t>
    <phoneticPr fontId="1" type="noConversion"/>
  </si>
  <si>
    <t xml:space="preserve">恒隆地產有限公司  </t>
    <phoneticPr fontId="1" type="noConversion"/>
  </si>
  <si>
    <t>7527</t>
    <phoneticPr fontId="1" type="noConversion"/>
  </si>
  <si>
    <t xml:space="preserve">恒隆集團有限公司  </t>
    <phoneticPr fontId="1" type="noConversion"/>
  </si>
  <si>
    <t>7528</t>
    <phoneticPr fontId="1" type="noConversion"/>
  </si>
  <si>
    <t xml:space="preserve">昊敏  </t>
    <phoneticPr fontId="1" type="noConversion"/>
  </si>
  <si>
    <t xml:space="preserve">枢やな  </t>
    <phoneticPr fontId="1" type="noConversion"/>
  </si>
  <si>
    <t>5381</t>
    <phoneticPr fontId="1" type="noConversion"/>
  </si>
  <si>
    <t xml:space="preserve">栢峰醫務中心  </t>
    <phoneticPr fontId="1" type="noConversion"/>
  </si>
  <si>
    <t xml:space="preserve">栢嘉幼教顧問及工作小組  </t>
    <phoneticPr fontId="1" type="noConversion"/>
  </si>
  <si>
    <t>10094</t>
    <phoneticPr fontId="1" type="noConversion"/>
  </si>
  <si>
    <t xml:space="preserve">汘悅  </t>
    <phoneticPr fontId="1" type="noConversion"/>
  </si>
  <si>
    <t>7284</t>
    <phoneticPr fontId="1" type="noConversion"/>
  </si>
  <si>
    <t xml:space="preserve">温可盈  </t>
    <phoneticPr fontId="1" type="noConversion"/>
  </si>
  <si>
    <t>7545</t>
    <phoneticPr fontId="1" type="noConversion"/>
  </si>
  <si>
    <t xml:space="preserve">烟台北方安德利果汁股份有限公司  </t>
    <phoneticPr fontId="1" type="noConversion"/>
  </si>
  <si>
    <t>5445</t>
    <phoneticPr fontId="1" type="noConversion"/>
  </si>
  <si>
    <t xml:space="preserve">烟波江上  </t>
    <phoneticPr fontId="1" type="noConversion"/>
  </si>
  <si>
    <t>5121</t>
    <phoneticPr fontId="1" type="noConversion"/>
  </si>
  <si>
    <t xml:space="preserve">A.P  </t>
    <phoneticPr fontId="1" type="noConversion"/>
  </si>
  <si>
    <t xml:space="preserve">Abadia, Juan Solano  </t>
    <phoneticPr fontId="1" type="noConversion"/>
  </si>
  <si>
    <t xml:space="preserve">Alabaster Co  </t>
    <phoneticPr fontId="1" type="noConversion"/>
  </si>
  <si>
    <t>9763-9764, 9784, 10050, 10241, 10244, 10346-10347, 10484, 10550, 10626, 10639, 10759-10760, 10879, 10967</t>
    <phoneticPr fontId="1" type="noConversion"/>
  </si>
  <si>
    <t xml:space="preserve">Alex H  </t>
    <phoneticPr fontId="1" type="noConversion"/>
  </si>
  <si>
    <t>8171-8172</t>
    <phoneticPr fontId="1" type="noConversion"/>
  </si>
  <si>
    <t xml:space="preserve">Angleberger, Tom  </t>
    <phoneticPr fontId="1" type="noConversion"/>
  </si>
  <si>
    <t>7994</t>
    <phoneticPr fontId="1" type="noConversion"/>
  </si>
  <si>
    <t xml:space="preserve">Annie  </t>
    <phoneticPr fontId="1" type="noConversion"/>
  </si>
  <si>
    <t>1355</t>
    <phoneticPr fontId="1" type="noConversion"/>
  </si>
  <si>
    <t xml:space="preserve">Archer, Mandy  </t>
    <phoneticPr fontId="1" type="noConversion"/>
  </si>
  <si>
    <t>9790</t>
    <phoneticPr fontId="1" type="noConversion"/>
  </si>
  <si>
    <t xml:space="preserve">Archo Sunny  </t>
    <phoneticPr fontId="1" type="noConversion"/>
  </si>
  <si>
    <t>7109</t>
    <phoneticPr fontId="1" type="noConversion"/>
  </si>
  <si>
    <t xml:space="preserve">Ard, Catherine  </t>
    <phoneticPr fontId="1" type="noConversion"/>
  </si>
  <si>
    <t>9600-9601, 9603</t>
    <phoneticPr fontId="1" type="noConversion"/>
  </si>
  <si>
    <t xml:space="preserve">Arthur, Adler  </t>
    <phoneticPr fontId="1" type="noConversion"/>
  </si>
  <si>
    <t xml:space="preserve">Artress, Lauren  </t>
    <phoneticPr fontId="1" type="noConversion"/>
  </si>
  <si>
    <t xml:space="preserve">Aruya  </t>
    <phoneticPr fontId="1" type="noConversion"/>
  </si>
  <si>
    <t xml:space="preserve">ArYU  </t>
    <phoneticPr fontId="1" type="noConversion"/>
  </si>
  <si>
    <t>10149</t>
    <phoneticPr fontId="1" type="noConversion"/>
  </si>
  <si>
    <t xml:space="preserve">ASM Pacific Technology Limited  </t>
    <phoneticPr fontId="1" type="noConversion"/>
  </si>
  <si>
    <t>5792</t>
    <phoneticPr fontId="1" type="noConversion"/>
  </si>
  <si>
    <t xml:space="preserve">Auerbach, Annie  </t>
    <phoneticPr fontId="1" type="noConversion"/>
  </si>
  <si>
    <t>4503, 7415</t>
    <phoneticPr fontId="1" type="noConversion"/>
  </si>
  <si>
    <t xml:space="preserve">Avarile  </t>
    <phoneticPr fontId="1" type="noConversion"/>
  </si>
  <si>
    <t>2719</t>
    <phoneticPr fontId="1" type="noConversion"/>
  </si>
  <si>
    <t xml:space="preserve">Ayckbourn, Alan  </t>
    <phoneticPr fontId="1" type="noConversion"/>
  </si>
  <si>
    <t>5077</t>
    <phoneticPr fontId="1" type="noConversion"/>
  </si>
  <si>
    <t xml:space="preserve">A森  </t>
    <phoneticPr fontId="1" type="noConversion"/>
  </si>
  <si>
    <t>1420, 9811</t>
    <phoneticPr fontId="1" type="noConversion"/>
  </si>
  <si>
    <t xml:space="preserve">Bandai Namco Pictures Inc  </t>
    <phoneticPr fontId="1" type="noConversion"/>
  </si>
  <si>
    <t>7511</t>
    <phoneticPr fontId="1" type="noConversion"/>
  </si>
  <si>
    <t xml:space="preserve">Barnham, Kay  </t>
    <phoneticPr fontId="1" type="noConversion"/>
  </si>
  <si>
    <t>1946-1951</t>
    <phoneticPr fontId="1" type="noConversion"/>
  </si>
  <si>
    <t xml:space="preserve">Barth, Karl  </t>
    <phoneticPr fontId="1" type="noConversion"/>
  </si>
  <si>
    <t xml:space="preserve">Barton, Suzanne  </t>
    <phoneticPr fontId="1" type="noConversion"/>
  </si>
  <si>
    <t>7768</t>
    <phoneticPr fontId="1" type="noConversion"/>
  </si>
  <si>
    <t xml:space="preserve">Baur, Wolfgang  </t>
    <phoneticPr fontId="1" type="noConversion"/>
  </si>
  <si>
    <t xml:space="preserve">Behling, Steve  </t>
    <phoneticPr fontId="1" type="noConversion"/>
  </si>
  <si>
    <t>9819-9820</t>
    <phoneticPr fontId="1" type="noConversion"/>
  </si>
  <si>
    <t xml:space="preserve">Berger, Joe  </t>
    <phoneticPr fontId="1" type="noConversion"/>
  </si>
  <si>
    <t>1715</t>
    <phoneticPr fontId="1" type="noConversion"/>
  </si>
  <si>
    <t xml:space="preserve">Berntsen, Annie Skau  </t>
    <phoneticPr fontId="1" type="noConversion"/>
  </si>
  <si>
    <t xml:space="preserve">Beti's kitchen  </t>
    <phoneticPr fontId="1" type="noConversion"/>
  </si>
  <si>
    <t>7019</t>
    <phoneticPr fontId="1" type="noConversion"/>
  </si>
  <si>
    <t xml:space="preserve">Better Trading by Kan  </t>
    <phoneticPr fontId="1" type="noConversion"/>
  </si>
  <si>
    <t>8291</t>
    <phoneticPr fontId="1" type="noConversion"/>
  </si>
  <si>
    <t xml:space="preserve">Bickley, Gillian  </t>
    <phoneticPr fontId="1" type="noConversion"/>
  </si>
  <si>
    <t>4891</t>
    <phoneticPr fontId="1" type="noConversion"/>
  </si>
  <si>
    <t xml:space="preserve">Bingham, Tom  </t>
    <phoneticPr fontId="1" type="noConversion"/>
  </si>
  <si>
    <t xml:space="preserve">Bird, Thomas  </t>
    <phoneticPr fontId="1" type="noConversion"/>
  </si>
  <si>
    <t>2380</t>
    <phoneticPr fontId="1" type="noConversion"/>
  </si>
  <si>
    <t xml:space="preserve">Blomberg, Harald  </t>
    <phoneticPr fontId="1" type="noConversion"/>
  </si>
  <si>
    <t xml:space="preserve">Bluebird  </t>
    <phoneticPr fontId="1" type="noConversion"/>
  </si>
  <si>
    <t>4435-4438, 7031-7032</t>
    <phoneticPr fontId="1" type="noConversion"/>
  </si>
  <si>
    <t xml:space="preserve">Boda, Mark J  </t>
    <phoneticPr fontId="1" type="noConversion"/>
  </si>
  <si>
    <t xml:space="preserve">Boddam-Whetham, Johanna  </t>
    <phoneticPr fontId="1" type="noConversion"/>
  </si>
  <si>
    <t>7093</t>
    <phoneticPr fontId="1" type="noConversion"/>
  </si>
  <si>
    <t xml:space="preserve">Bogel, Susan  </t>
    <phoneticPr fontId="1" type="noConversion"/>
  </si>
  <si>
    <t xml:space="preserve">Boichi  </t>
    <phoneticPr fontId="1" type="noConversion"/>
  </si>
  <si>
    <t xml:space="preserve">Brake, Jenny  </t>
    <phoneticPr fontId="1" type="noConversion"/>
  </si>
  <si>
    <t>7840</t>
    <phoneticPr fontId="1" type="noConversion"/>
  </si>
  <si>
    <t xml:space="preserve">Breakazine創作小組  </t>
    <phoneticPr fontId="1" type="noConversion"/>
  </si>
  <si>
    <t>1642, 2701, 2753, 9899, 10152</t>
    <phoneticPr fontId="1" type="noConversion"/>
  </si>
  <si>
    <t xml:space="preserve">Brelesky, Gina  </t>
    <phoneticPr fontId="1" type="noConversion"/>
  </si>
  <si>
    <t xml:space="preserve">Brighouse, Harold  </t>
    <phoneticPr fontId="1" type="noConversion"/>
  </si>
  <si>
    <t>4390</t>
    <phoneticPr fontId="1" type="noConversion"/>
  </si>
  <si>
    <t xml:space="preserve">Brown, Margaret H  </t>
    <phoneticPr fontId="1" type="noConversion"/>
  </si>
  <si>
    <t xml:space="preserve">Brown, Sharon Garlough  </t>
    <phoneticPr fontId="1" type="noConversion"/>
  </si>
  <si>
    <t xml:space="preserve">Brueggemann, Walter  </t>
    <phoneticPr fontId="1" type="noConversion"/>
  </si>
  <si>
    <t>5772</t>
    <phoneticPr fontId="1" type="noConversion"/>
  </si>
  <si>
    <t xml:space="preserve">Burnett, Frances Hodgson  </t>
    <phoneticPr fontId="1" type="noConversion"/>
  </si>
  <si>
    <t xml:space="preserve">Burns, Heather  </t>
    <phoneticPr fontId="1" type="noConversion"/>
  </si>
  <si>
    <t>10678</t>
    <phoneticPr fontId="1" type="noConversion"/>
  </si>
  <si>
    <t xml:space="preserve">Busenitz, Nathan  </t>
    <phoneticPr fontId="1" type="noConversion"/>
  </si>
  <si>
    <t xml:space="preserve">Cacciapuoti, Aurora  </t>
    <phoneticPr fontId="1" type="noConversion"/>
  </si>
  <si>
    <t>4947</t>
    <phoneticPr fontId="1" type="noConversion"/>
  </si>
  <si>
    <t xml:space="preserve">Cambi, Valentina  </t>
    <phoneticPr fontId="1" type="noConversion"/>
  </si>
  <si>
    <t>5767</t>
    <phoneticPr fontId="1" type="noConversion"/>
  </si>
  <si>
    <t xml:space="preserve">CanCanMa  </t>
    <phoneticPr fontId="1" type="noConversion"/>
  </si>
  <si>
    <t>1782</t>
    <phoneticPr fontId="1" type="noConversion"/>
  </si>
  <si>
    <t xml:space="preserve">Cao, Deborah  </t>
    <phoneticPr fontId="1" type="noConversion"/>
  </si>
  <si>
    <t>7277</t>
    <phoneticPr fontId="1" type="noConversion"/>
  </si>
  <si>
    <t xml:space="preserve">Cappio, Christine  </t>
    <phoneticPr fontId="1" type="noConversion"/>
  </si>
  <si>
    <t>10363</t>
    <phoneticPr fontId="1" type="noConversion"/>
  </si>
  <si>
    <t xml:space="preserve">Carle, Eric  </t>
    <phoneticPr fontId="1" type="noConversion"/>
  </si>
  <si>
    <t>4663</t>
    <phoneticPr fontId="1" type="noConversion"/>
  </si>
  <si>
    <t xml:space="preserve">Carroll, Vanessa  </t>
    <phoneticPr fontId="1" type="noConversion"/>
  </si>
  <si>
    <t xml:space="preserve">Chan, Cherry  </t>
    <phoneticPr fontId="1" type="noConversion"/>
  </si>
  <si>
    <t>7231</t>
    <phoneticPr fontId="1" type="noConversion"/>
  </si>
  <si>
    <t xml:space="preserve">Chan, Kyra  </t>
    <phoneticPr fontId="1" type="noConversion"/>
  </si>
  <si>
    <t>4815-4816, 9522, 9778, 9843, 9930, 10256, 10310</t>
    <phoneticPr fontId="1" type="noConversion"/>
  </si>
  <si>
    <t xml:space="preserve">Chan, M. W  </t>
    <phoneticPr fontId="1" type="noConversion"/>
  </si>
  <si>
    <t>1721</t>
    <phoneticPr fontId="1" type="noConversion"/>
  </si>
  <si>
    <t xml:space="preserve">Chan, Perri  </t>
    <phoneticPr fontId="1" type="noConversion"/>
  </si>
  <si>
    <t>9523</t>
    <phoneticPr fontId="1" type="noConversion"/>
  </si>
  <si>
    <t xml:space="preserve">Chan, Wing-chi Grace  </t>
    <phoneticPr fontId="1" type="noConversion"/>
  </si>
  <si>
    <t>5802</t>
    <phoneticPr fontId="1" type="noConversion"/>
  </si>
  <si>
    <t xml:space="preserve">Chen, Lily  </t>
    <phoneticPr fontId="1" type="noConversion"/>
  </si>
  <si>
    <t xml:space="preserve">Chen, Mandy  </t>
    <phoneticPr fontId="1" type="noConversion"/>
  </si>
  <si>
    <t>8011</t>
    <phoneticPr fontId="1" type="noConversion"/>
  </si>
  <si>
    <t xml:space="preserve">Chen, Tina  </t>
    <phoneticPr fontId="1" type="noConversion"/>
  </si>
  <si>
    <t>4791</t>
    <phoneticPr fontId="1" type="noConversion"/>
  </si>
  <si>
    <t xml:space="preserve">Cheng, Cecilia  </t>
    <phoneticPr fontId="1" type="noConversion"/>
  </si>
  <si>
    <t>7302</t>
    <phoneticPr fontId="1" type="noConversion"/>
  </si>
  <si>
    <t xml:space="preserve">Cheng, Celia  </t>
    <phoneticPr fontId="1" type="noConversion"/>
  </si>
  <si>
    <t>4912</t>
    <phoneticPr fontId="1" type="noConversion"/>
  </si>
  <si>
    <t xml:space="preserve">Cheng, Lin  </t>
    <phoneticPr fontId="1" type="noConversion"/>
  </si>
  <si>
    <t>4753</t>
    <phoneticPr fontId="1" type="noConversion"/>
  </si>
  <si>
    <t xml:space="preserve">Cheng, Ruru Lo  </t>
    <phoneticPr fontId="1" type="noConversion"/>
  </si>
  <si>
    <t>1928, 10012</t>
    <phoneticPr fontId="1" type="noConversion"/>
  </si>
  <si>
    <t xml:space="preserve">Chiu, Aman  </t>
    <phoneticPr fontId="1" type="noConversion"/>
  </si>
  <si>
    <t>4418, 10361, 11121</t>
    <phoneticPr fontId="1" type="noConversion"/>
  </si>
  <si>
    <t xml:space="preserve">Chiu, Christy  </t>
    <phoneticPr fontId="1" type="noConversion"/>
  </si>
  <si>
    <t>7206</t>
    <phoneticPr fontId="1" type="noConversion"/>
  </si>
  <si>
    <t xml:space="preserve">Chiya  </t>
    <phoneticPr fontId="1" type="noConversion"/>
  </si>
  <si>
    <t xml:space="preserve">Chocolate Rain  </t>
    <phoneticPr fontId="1" type="noConversion"/>
  </si>
  <si>
    <t>2731</t>
    <phoneticPr fontId="1" type="noConversion"/>
  </si>
  <si>
    <t>5383, 9875-9876</t>
    <phoneticPr fontId="1" type="noConversion"/>
  </si>
  <si>
    <t xml:space="preserve">Choy, Ginny  </t>
    <phoneticPr fontId="1" type="noConversion"/>
  </si>
  <si>
    <t>5755</t>
    <phoneticPr fontId="1" type="noConversion"/>
  </si>
  <si>
    <t xml:space="preserve">Christian-Granberg, Judy  </t>
    <phoneticPr fontId="1" type="noConversion"/>
  </si>
  <si>
    <t xml:space="preserve">Chu, Amy  </t>
    <phoneticPr fontId="1" type="noConversion"/>
  </si>
  <si>
    <t>5507</t>
    <phoneticPr fontId="1" type="noConversion"/>
  </si>
  <si>
    <t xml:space="preserve">Chung, Knoa  </t>
    <phoneticPr fontId="1" type="noConversion"/>
  </si>
  <si>
    <t>7541, 8071</t>
    <phoneticPr fontId="1" type="noConversion"/>
  </si>
  <si>
    <t xml:space="preserve">CoCo哥  </t>
    <phoneticPr fontId="1" type="noConversion"/>
  </si>
  <si>
    <t>8317</t>
    <phoneticPr fontId="1" type="noConversion"/>
  </si>
  <si>
    <t xml:space="preserve">Coda, Piero  </t>
    <phoneticPr fontId="1" type="noConversion"/>
  </si>
  <si>
    <t xml:space="preserve">Cook, Richard  </t>
    <phoneticPr fontId="1" type="noConversion"/>
  </si>
  <si>
    <t xml:space="preserve">Corning, Betsy  </t>
    <phoneticPr fontId="1" type="noConversion"/>
  </si>
  <si>
    <t xml:space="preserve">Corrigan, Patrick  </t>
    <phoneticPr fontId="1" type="noConversion"/>
  </si>
  <si>
    <t xml:space="preserve">Costo  </t>
    <phoneticPr fontId="1" type="noConversion"/>
  </si>
  <si>
    <t xml:space="preserve">CUP媒體  </t>
    <phoneticPr fontId="1" type="noConversion"/>
  </si>
  <si>
    <t>10439</t>
    <phoneticPr fontId="1" type="noConversion"/>
  </si>
  <si>
    <t xml:space="preserve">Curto, Rosa M. </t>
    <phoneticPr fontId="1" type="noConversion"/>
  </si>
  <si>
    <t xml:space="preserve">Cuson  </t>
    <phoneticPr fontId="1" type="noConversion"/>
  </si>
  <si>
    <t>10064</t>
    <phoneticPr fontId="1" type="noConversion"/>
  </si>
  <si>
    <t xml:space="preserve">Dalton, Steve  </t>
    <phoneticPr fontId="1" type="noConversion"/>
  </si>
  <si>
    <t xml:space="preserve">Daniels, Gene  </t>
    <phoneticPr fontId="1" type="noConversion"/>
  </si>
  <si>
    <t xml:space="preserve">Davis, Ellen F  </t>
    <phoneticPr fontId="1" type="noConversion"/>
  </si>
  <si>
    <t xml:space="preserve">Dennison, Paul E. </t>
    <phoneticPr fontId="1" type="noConversion"/>
  </si>
  <si>
    <t xml:space="preserve">Desvallieres, Maurice  </t>
    <phoneticPr fontId="1" type="noConversion"/>
  </si>
  <si>
    <t>5701</t>
    <phoneticPr fontId="1" type="noConversion"/>
  </si>
  <si>
    <t xml:space="preserve">DeYoung, Kevin L  </t>
    <phoneticPr fontId="1" type="noConversion"/>
  </si>
  <si>
    <t xml:space="preserve">Dickmann, Nancy  </t>
    <phoneticPr fontId="1" type="noConversion"/>
  </si>
  <si>
    <t xml:space="preserve">Dinwiddie, Robert  </t>
    <phoneticPr fontId="1" type="noConversion"/>
  </si>
  <si>
    <t xml:space="preserve">Disney  </t>
    <phoneticPr fontId="1" type="noConversion"/>
  </si>
  <si>
    <t>2412, 10250</t>
    <phoneticPr fontId="1" type="noConversion"/>
  </si>
  <si>
    <t xml:space="preserve">Disney Storybook Art Team  </t>
    <phoneticPr fontId="1" type="noConversion"/>
  </si>
  <si>
    <t>1845-1846, 1978-1979, 2720, 5507-5508, 9819-9820, 10250</t>
    <phoneticPr fontId="1" type="noConversion"/>
  </si>
  <si>
    <t xml:space="preserve">Disney Storybook Artists  </t>
    <phoneticPr fontId="1" type="noConversion"/>
  </si>
  <si>
    <t>2412</t>
    <phoneticPr fontId="1" type="noConversion"/>
  </si>
  <si>
    <t xml:space="preserve">Dodd, Emily  </t>
    <phoneticPr fontId="1" type="noConversion"/>
  </si>
  <si>
    <t>9947</t>
    <phoneticPr fontId="1" type="noConversion"/>
  </si>
  <si>
    <t xml:space="preserve">Doyle, G.Wright  </t>
    <phoneticPr fontId="1" type="noConversion"/>
  </si>
  <si>
    <t xml:space="preserve">Dr. Who  </t>
    <phoneticPr fontId="1" type="noConversion"/>
  </si>
  <si>
    <t>10961</t>
    <phoneticPr fontId="1" type="noConversion"/>
  </si>
  <si>
    <t xml:space="preserve">Dreiling, Katrin  </t>
    <phoneticPr fontId="1" type="noConversion"/>
  </si>
  <si>
    <t>2294</t>
    <phoneticPr fontId="1" type="noConversion"/>
  </si>
  <si>
    <t xml:space="preserve">Drew, Charles D  </t>
    <phoneticPr fontId="1" type="noConversion"/>
  </si>
  <si>
    <t xml:space="preserve">Driesbach, Jason  </t>
    <phoneticPr fontId="1" type="noConversion"/>
  </si>
  <si>
    <t xml:space="preserve">Dubuc, Marianne  </t>
    <phoneticPr fontId="1" type="noConversion"/>
  </si>
  <si>
    <t>7255-7258</t>
    <phoneticPr fontId="1" type="noConversion"/>
  </si>
  <si>
    <t xml:space="preserve">Dynamic Production  </t>
    <phoneticPr fontId="1" type="noConversion"/>
  </si>
  <si>
    <t xml:space="preserve">Edwards, Daisy  </t>
    <phoneticPr fontId="1" type="noConversion"/>
  </si>
  <si>
    <t xml:space="preserve">Edwards, John  </t>
    <phoneticPr fontId="1" type="noConversion"/>
  </si>
  <si>
    <t xml:space="preserve">Elman, Benjamin A  </t>
    <phoneticPr fontId="1" type="noConversion"/>
  </si>
  <si>
    <t>7764</t>
    <phoneticPr fontId="1" type="noConversion"/>
  </si>
  <si>
    <t xml:space="preserve">En Tzu  </t>
    <phoneticPr fontId="1" type="noConversion"/>
  </si>
  <si>
    <t>5730</t>
    <phoneticPr fontId="1" type="noConversion"/>
  </si>
  <si>
    <t xml:space="preserve">EO Classroom  </t>
    <phoneticPr fontId="1" type="noConversion"/>
  </si>
  <si>
    <t>10943, 11118</t>
    <phoneticPr fontId="1" type="noConversion"/>
  </si>
  <si>
    <t xml:space="preserve">est em  </t>
    <phoneticPr fontId="1" type="noConversion"/>
  </si>
  <si>
    <t>5795</t>
    <phoneticPr fontId="1" type="noConversion"/>
  </si>
  <si>
    <t xml:space="preserve">Estlund, Cynthia  </t>
    <phoneticPr fontId="1" type="noConversion"/>
  </si>
  <si>
    <t xml:space="preserve">Everly, Andrea N  </t>
    <phoneticPr fontId="1" type="noConversion"/>
  </si>
  <si>
    <t xml:space="preserve">Everly, George S. Jr  </t>
    <phoneticPr fontId="1" type="noConversion"/>
  </si>
  <si>
    <t xml:space="preserve">Faye  </t>
    <phoneticPr fontId="1" type="noConversion"/>
  </si>
  <si>
    <t>4826, 4873, 5160, 5329, 5702, 5712</t>
    <phoneticPr fontId="1" type="noConversion"/>
  </si>
  <si>
    <t xml:space="preserve">Ferreira, Johan  </t>
    <phoneticPr fontId="1" type="noConversion"/>
  </si>
  <si>
    <t>8236</t>
    <phoneticPr fontId="1" type="noConversion"/>
  </si>
  <si>
    <t xml:space="preserve">FES中學部「吾靈修」計劃  </t>
    <phoneticPr fontId="1" type="noConversion"/>
  </si>
  <si>
    <t>5636, 10038</t>
    <phoneticPr fontId="1" type="noConversion"/>
  </si>
  <si>
    <t xml:space="preserve">Feydeau, Georges  </t>
    <phoneticPr fontId="1" type="noConversion"/>
  </si>
  <si>
    <t xml:space="preserve">Finer, Nadia  </t>
    <phoneticPr fontId="1" type="noConversion"/>
  </si>
  <si>
    <t>10299</t>
    <phoneticPr fontId="1" type="noConversion"/>
  </si>
  <si>
    <t xml:space="preserve">Finnegan, Ivy  </t>
    <phoneticPr fontId="1" type="noConversion"/>
  </si>
  <si>
    <t xml:space="preserve">Fong, Mimi  </t>
    <phoneticPr fontId="1" type="noConversion"/>
  </si>
  <si>
    <t xml:space="preserve">Fong Sir  </t>
    <phoneticPr fontId="1" type="noConversion"/>
  </si>
  <si>
    <t>7079</t>
    <phoneticPr fontId="1" type="noConversion"/>
  </si>
  <si>
    <t xml:space="preserve">Forshaw, Louise  </t>
    <phoneticPr fontId="1" type="noConversion"/>
  </si>
  <si>
    <t>9790, 10679</t>
    <phoneticPr fontId="1" type="noConversion"/>
  </si>
  <si>
    <t xml:space="preserve">Foster, Richard J. </t>
    <phoneticPr fontId="1" type="noConversion"/>
  </si>
  <si>
    <t xml:space="preserve">Francis  </t>
    <phoneticPr fontId="1" type="noConversion"/>
  </si>
  <si>
    <t xml:space="preserve">Francis, Suzanne  </t>
    <phoneticPr fontId="1" type="noConversion"/>
  </si>
  <si>
    <t>1846, 5508, 5767, 10251</t>
    <phoneticPr fontId="1" type="noConversion"/>
  </si>
  <si>
    <t xml:space="preserve">Fung, Terry  </t>
    <phoneticPr fontId="1" type="noConversion"/>
  </si>
  <si>
    <t>6921</t>
    <phoneticPr fontId="1" type="noConversion"/>
  </si>
  <si>
    <t xml:space="preserve">Fung, Will  </t>
    <phoneticPr fontId="1" type="noConversion"/>
  </si>
  <si>
    <t>7391</t>
    <phoneticPr fontId="1" type="noConversion"/>
  </si>
  <si>
    <t xml:space="preserve">Fynkelshteyn, Borys  </t>
    <phoneticPr fontId="1" type="noConversion"/>
  </si>
  <si>
    <t>2085</t>
    <phoneticPr fontId="1" type="noConversion"/>
  </si>
  <si>
    <t xml:space="preserve">Ghiglione, Gianni  </t>
    <phoneticPr fontId="1" type="noConversion"/>
  </si>
  <si>
    <t xml:space="preserve">Gordon, Andrew  </t>
    <phoneticPr fontId="1" type="noConversion"/>
  </si>
  <si>
    <t xml:space="preserve">Gordon, Austin  </t>
    <phoneticPr fontId="1" type="noConversion"/>
  </si>
  <si>
    <t xml:space="preserve">Gordon-Conwell Theological Seminary  </t>
    <phoneticPr fontId="1" type="noConversion"/>
  </si>
  <si>
    <t>8019</t>
    <phoneticPr fontId="1" type="noConversion"/>
  </si>
  <si>
    <t xml:space="preserve">Granberg, Hakan  </t>
    <phoneticPr fontId="1" type="noConversion"/>
  </si>
  <si>
    <t xml:space="preserve">Gratians  </t>
    <phoneticPr fontId="1" type="noConversion"/>
  </si>
  <si>
    <t>5489</t>
    <phoneticPr fontId="1" type="noConversion"/>
  </si>
  <si>
    <t xml:space="preserve">Guangzhou Eletree Electronic Company Limited  </t>
    <phoneticPr fontId="1" type="noConversion"/>
  </si>
  <si>
    <t xml:space="preserve">Guthrie, Nancy  </t>
    <phoneticPr fontId="1" type="noConversion"/>
  </si>
  <si>
    <t xml:space="preserve">Hale, Thomas  </t>
    <phoneticPr fontId="1" type="noConversion"/>
  </si>
  <si>
    <t xml:space="preserve">Hannaford, Carla  </t>
    <phoneticPr fontId="1" type="noConversion"/>
  </si>
  <si>
    <t>8204</t>
    <phoneticPr fontId="1" type="noConversion"/>
  </si>
  <si>
    <t xml:space="preserve">Hannah  </t>
    <phoneticPr fontId="1" type="noConversion"/>
  </si>
  <si>
    <t xml:space="preserve">HashKey Capital  </t>
    <phoneticPr fontId="1" type="noConversion"/>
  </si>
  <si>
    <t>5163</t>
    <phoneticPr fontId="1" type="noConversion"/>
  </si>
  <si>
    <t xml:space="preserve">Hays, Richard B  </t>
    <phoneticPr fontId="1" type="noConversion"/>
  </si>
  <si>
    <t xml:space="preserve">Hiebert, Paul G  </t>
    <phoneticPr fontId="1" type="noConversion"/>
  </si>
  <si>
    <t xml:space="preserve">Hill, Drew  </t>
    <phoneticPr fontId="1" type="noConversion"/>
  </si>
  <si>
    <t>1702</t>
    <phoneticPr fontId="1" type="noConversion"/>
  </si>
  <si>
    <t xml:space="preserve">HN  </t>
    <phoneticPr fontId="1" type="noConversion"/>
  </si>
  <si>
    <t>2252, 4644, 5424, 5605, 9661, 10090, 10590</t>
    <phoneticPr fontId="1" type="noConversion"/>
  </si>
  <si>
    <t xml:space="preserve">Ho, Fat  </t>
    <phoneticPr fontId="1" type="noConversion"/>
  </si>
  <si>
    <t xml:space="preserve">Ho, Herbert H  </t>
    <phoneticPr fontId="1" type="noConversion"/>
  </si>
  <si>
    <t xml:space="preserve">Ho, Spacey  </t>
    <phoneticPr fontId="1" type="noConversion"/>
  </si>
  <si>
    <t>10412</t>
    <phoneticPr fontId="1" type="noConversion"/>
  </si>
  <si>
    <t xml:space="preserve">Hodson, Marybeth  </t>
    <phoneticPr fontId="1" type="noConversion"/>
  </si>
  <si>
    <t xml:space="preserve">Holmes, Leslie  </t>
    <phoneticPr fontId="1" type="noConversion"/>
  </si>
  <si>
    <t xml:space="preserve">hongsoo  </t>
    <phoneticPr fontId="1" type="noConversion"/>
  </si>
  <si>
    <t>1878</t>
    <phoneticPr fontId="1" type="noConversion"/>
  </si>
  <si>
    <t xml:space="preserve">Houghton, Frank  </t>
    <phoneticPr fontId="1" type="noConversion"/>
  </si>
  <si>
    <t xml:space="preserve">Howell, Izzi  </t>
    <phoneticPr fontId="1" type="noConversion"/>
  </si>
  <si>
    <t>4597</t>
    <phoneticPr fontId="1" type="noConversion"/>
  </si>
  <si>
    <t xml:space="preserve">Hubaidulina, Kate  </t>
    <phoneticPr fontId="1" type="noConversion"/>
  </si>
  <si>
    <t xml:space="preserve">Hughes, Selwyn  </t>
    <phoneticPr fontId="1" type="noConversion"/>
  </si>
  <si>
    <t xml:space="preserve">Hungjerincle  </t>
    <phoneticPr fontId="1" type="noConversion"/>
  </si>
  <si>
    <t>11112</t>
    <phoneticPr fontId="1" type="noConversion"/>
  </si>
  <si>
    <t xml:space="preserve">Hurst, Brian  </t>
    <phoneticPr fontId="1" type="noConversion"/>
  </si>
  <si>
    <t xml:space="preserve">IMAX China Holding, Inc  </t>
    <phoneticPr fontId="1" type="noConversion"/>
  </si>
  <si>
    <t>5817, 11114</t>
    <phoneticPr fontId="1" type="noConversion"/>
  </si>
  <si>
    <t xml:space="preserve">InfoVisual研究所  </t>
    <phoneticPr fontId="1" type="noConversion"/>
  </si>
  <si>
    <t>7148, 7457</t>
    <phoneticPr fontId="1" type="noConversion"/>
  </si>
  <si>
    <t xml:space="preserve">Intrater, Asher  </t>
    <phoneticPr fontId="1" type="noConversion"/>
  </si>
  <si>
    <t xml:space="preserve">Ip, Felix  </t>
    <phoneticPr fontId="1" type="noConversion"/>
  </si>
  <si>
    <t>9834, 11107</t>
    <phoneticPr fontId="1" type="noConversion"/>
  </si>
  <si>
    <t xml:space="preserve">Ip, Regina  </t>
    <phoneticPr fontId="1" type="noConversion"/>
  </si>
  <si>
    <t>8041</t>
    <phoneticPr fontId="1" type="noConversion"/>
  </si>
  <si>
    <t xml:space="preserve">Jayford  </t>
    <phoneticPr fontId="1" type="noConversion"/>
  </si>
  <si>
    <t>7907</t>
    <phoneticPr fontId="1" type="noConversion"/>
  </si>
  <si>
    <t xml:space="preserve">jet編輯部  </t>
    <phoneticPr fontId="1" type="noConversion"/>
  </si>
  <si>
    <t>2215</t>
    <phoneticPr fontId="1" type="noConversion"/>
  </si>
  <si>
    <t xml:space="preserve">Jomily設計組  </t>
    <phoneticPr fontId="1" type="noConversion"/>
  </si>
  <si>
    <t>7185</t>
    <phoneticPr fontId="1" type="noConversion"/>
  </si>
  <si>
    <t xml:space="preserve">Jones, Scott J  </t>
    <phoneticPr fontId="1" type="noConversion"/>
  </si>
  <si>
    <t xml:space="preserve">Jordan, Apple  </t>
    <phoneticPr fontId="1" type="noConversion"/>
  </si>
  <si>
    <t>4503</t>
    <phoneticPr fontId="1" type="noConversion"/>
  </si>
  <si>
    <t xml:space="preserve">Jovis CY  </t>
    <phoneticPr fontId="1" type="noConversion"/>
  </si>
  <si>
    <t xml:space="preserve">JR Team  </t>
    <phoneticPr fontId="1" type="noConversion"/>
  </si>
  <si>
    <t>10277, 10280, 10282</t>
    <phoneticPr fontId="1" type="noConversion"/>
  </si>
  <si>
    <t xml:space="preserve">Karabatzia, Villie  </t>
    <phoneticPr fontId="1" type="noConversion"/>
  </si>
  <si>
    <t>1639</t>
    <phoneticPr fontId="1" type="noConversion"/>
  </si>
  <si>
    <t xml:space="preserve">Karunadasa, Y. </t>
    <phoneticPr fontId="1" type="noConversion"/>
  </si>
  <si>
    <t xml:space="preserve">kayiiin  </t>
    <phoneticPr fontId="1" type="noConversion"/>
  </si>
  <si>
    <t xml:space="preserve">Kearney, Brendan  </t>
    <phoneticPr fontId="1" type="noConversion"/>
  </si>
  <si>
    <t>4780</t>
    <phoneticPr fontId="1" type="noConversion"/>
  </si>
  <si>
    <t xml:space="preserve">Kelvin C  </t>
    <phoneticPr fontId="1" type="noConversion"/>
  </si>
  <si>
    <t>1651</t>
    <phoneticPr fontId="1" type="noConversion"/>
  </si>
  <si>
    <t xml:space="preserve">Keman  </t>
    <phoneticPr fontId="1" type="noConversion"/>
  </si>
  <si>
    <t>1808</t>
    <phoneticPr fontId="1" type="noConversion"/>
  </si>
  <si>
    <t xml:space="preserve">kikiwong  </t>
    <phoneticPr fontId="1" type="noConversion"/>
  </si>
  <si>
    <t xml:space="preserve">Kiudulaitė, Aušra  </t>
    <phoneticPr fontId="1" type="noConversion"/>
  </si>
  <si>
    <t xml:space="preserve">Knapman, Timothy  </t>
    <phoneticPr fontId="1" type="noConversion"/>
  </si>
  <si>
    <t>1715, 9575</t>
    <phoneticPr fontId="1" type="noConversion"/>
  </si>
  <si>
    <t xml:space="preserve">Koi  </t>
    <phoneticPr fontId="1" type="noConversion"/>
  </si>
  <si>
    <t>4400, 4426, 5111</t>
    <phoneticPr fontId="1" type="noConversion"/>
  </si>
  <si>
    <t xml:space="preserve">Kok, Monkey  </t>
    <phoneticPr fontId="1" type="noConversion"/>
  </si>
  <si>
    <t>7303</t>
    <phoneticPr fontId="1" type="noConversion"/>
  </si>
  <si>
    <t xml:space="preserve">Konkel, August H  </t>
    <phoneticPr fontId="1" type="noConversion"/>
  </si>
  <si>
    <t xml:space="preserve">Koon, Jan  </t>
    <phoneticPr fontId="1" type="noConversion"/>
  </si>
  <si>
    <t>5230</t>
    <phoneticPr fontId="1" type="noConversion"/>
  </si>
  <si>
    <t xml:space="preserve">Kotkin, Stephen  </t>
    <phoneticPr fontId="1" type="noConversion"/>
  </si>
  <si>
    <t xml:space="preserve">Kudriavtseva, Kseniia  </t>
    <phoneticPr fontId="1" type="noConversion"/>
  </si>
  <si>
    <t>2671</t>
    <phoneticPr fontId="1" type="noConversion"/>
  </si>
  <si>
    <t xml:space="preserve">Kurniawan, Handi  </t>
    <phoneticPr fontId="1" type="noConversion"/>
  </si>
  <si>
    <t xml:space="preserve">KW  </t>
    <phoneticPr fontId="1" type="noConversion"/>
  </si>
  <si>
    <t>4842-4843, 5653-5659</t>
    <phoneticPr fontId="1" type="noConversion"/>
  </si>
  <si>
    <t xml:space="preserve">L.M  </t>
    <phoneticPr fontId="1" type="noConversion"/>
  </si>
  <si>
    <t>9727</t>
    <phoneticPr fontId="1" type="noConversion"/>
  </si>
  <si>
    <t xml:space="preserve">Ladybird Books Limited  </t>
    <phoneticPr fontId="1" type="noConversion"/>
  </si>
  <si>
    <t>4661</t>
    <phoneticPr fontId="1" type="noConversion"/>
  </si>
  <si>
    <t xml:space="preserve">Lai, Ivy  </t>
    <phoneticPr fontId="1" type="noConversion"/>
  </si>
  <si>
    <t>5070</t>
    <phoneticPr fontId="1" type="noConversion"/>
  </si>
  <si>
    <t xml:space="preserve">Lai, Jimmy  </t>
    <phoneticPr fontId="1" type="noConversion"/>
  </si>
  <si>
    <t>10002-10005</t>
    <phoneticPr fontId="1" type="noConversion"/>
  </si>
  <si>
    <t xml:space="preserve">Lam, Irisa  </t>
    <phoneticPr fontId="1" type="noConversion"/>
  </si>
  <si>
    <t>11115</t>
    <phoneticPr fontId="1" type="noConversion"/>
  </si>
  <si>
    <t xml:space="preserve">Lam, Spencer  </t>
    <phoneticPr fontId="1" type="noConversion"/>
  </si>
  <si>
    <t>5809</t>
    <phoneticPr fontId="1" type="noConversion"/>
  </si>
  <si>
    <t xml:space="preserve">L'amour, Sandrine  </t>
    <phoneticPr fontId="1" type="noConversion"/>
  </si>
  <si>
    <t xml:space="preserve">Landazabal, Andres  </t>
    <phoneticPr fontId="1" type="noConversion"/>
  </si>
  <si>
    <t xml:space="preserve">Lassus, Marc  </t>
    <phoneticPr fontId="1" type="noConversion"/>
  </si>
  <si>
    <t xml:space="preserve">Lastrego, Cristina  </t>
    <phoneticPr fontId="1" type="noConversion"/>
  </si>
  <si>
    <t xml:space="preserve">Lau, Eldon  </t>
    <phoneticPr fontId="1" type="noConversion"/>
  </si>
  <si>
    <t>5759</t>
    <phoneticPr fontId="1" type="noConversion"/>
  </si>
  <si>
    <t xml:space="preserve">Lau, Martin  </t>
    <phoneticPr fontId="1" type="noConversion"/>
  </si>
  <si>
    <t xml:space="preserve">Laurabbity  </t>
    <phoneticPr fontId="1" type="noConversion"/>
  </si>
  <si>
    <t>4502</t>
    <phoneticPr fontId="1" type="noConversion"/>
  </si>
  <si>
    <t xml:space="preserve">Lawrence, Sarah  </t>
    <phoneticPr fontId="1" type="noConversion"/>
  </si>
  <si>
    <t>9600-9603</t>
    <phoneticPr fontId="1" type="noConversion"/>
  </si>
  <si>
    <t xml:space="preserve">Le Bon, Gustave  </t>
    <phoneticPr fontId="1" type="noConversion"/>
  </si>
  <si>
    <t xml:space="preserve">Lee, K. W. </t>
    <phoneticPr fontId="1" type="noConversion"/>
  </si>
  <si>
    <t>1961</t>
    <phoneticPr fontId="1" type="noConversion"/>
  </si>
  <si>
    <t xml:space="preserve">Lee, Marz  </t>
    <phoneticPr fontId="1" type="noConversion"/>
  </si>
  <si>
    <t>4669</t>
    <phoneticPr fontId="1" type="noConversion"/>
  </si>
  <si>
    <t xml:space="preserve">Lee, Monroe  </t>
    <phoneticPr fontId="1" type="noConversion"/>
  </si>
  <si>
    <t>4812</t>
    <phoneticPr fontId="1" type="noConversion"/>
  </si>
  <si>
    <t xml:space="preserve">Lefevre, Edwind  </t>
    <phoneticPr fontId="1" type="noConversion"/>
  </si>
  <si>
    <t xml:space="preserve">Leonard, Hugh  </t>
    <phoneticPr fontId="1" type="noConversion"/>
  </si>
  <si>
    <t>4486</t>
    <phoneticPr fontId="1" type="noConversion"/>
  </si>
  <si>
    <t xml:space="preserve">Leoncini, Thomas  </t>
    <phoneticPr fontId="1" type="noConversion"/>
  </si>
  <si>
    <t xml:space="preserve">Leung, H. M  </t>
    <phoneticPr fontId="1" type="noConversion"/>
  </si>
  <si>
    <t xml:space="preserve">Leung, Ray  </t>
    <phoneticPr fontId="1" type="noConversion"/>
  </si>
  <si>
    <t>7336</t>
    <phoneticPr fontId="1" type="noConversion"/>
  </si>
  <si>
    <t xml:space="preserve">Leung, Winnie  </t>
    <phoneticPr fontId="1" type="noConversion"/>
  </si>
  <si>
    <t>10447</t>
    <phoneticPr fontId="1" type="noConversion"/>
  </si>
  <si>
    <t xml:space="preserve">Level X 勇者工作室  </t>
    <phoneticPr fontId="1" type="noConversion"/>
  </si>
  <si>
    <t>4559, 5602</t>
    <phoneticPr fontId="1" type="noConversion"/>
  </si>
  <si>
    <t xml:space="preserve">Levy, Thomas E  </t>
    <phoneticPr fontId="1" type="noConversion"/>
  </si>
  <si>
    <t>2677</t>
    <phoneticPr fontId="1" type="noConversion"/>
  </si>
  <si>
    <t xml:space="preserve">Li, Alison  </t>
    <phoneticPr fontId="1" type="noConversion"/>
  </si>
  <si>
    <t>9736, 10752</t>
    <phoneticPr fontId="1" type="noConversion"/>
  </si>
  <si>
    <t xml:space="preserve">Li, Brian  </t>
    <phoneticPr fontId="1" type="noConversion"/>
  </si>
  <si>
    <t xml:space="preserve">Lim, Clive  </t>
    <phoneticPr fontId="1" type="noConversion"/>
  </si>
  <si>
    <t xml:space="preserve">Liu, Melissa  </t>
    <phoneticPr fontId="1" type="noConversion"/>
  </si>
  <si>
    <t>4883</t>
    <phoneticPr fontId="1" type="noConversion"/>
  </si>
  <si>
    <t xml:space="preserve">Liu, Yang  </t>
    <phoneticPr fontId="1" type="noConversion"/>
  </si>
  <si>
    <t>5314</t>
    <phoneticPr fontId="1" type="noConversion"/>
  </si>
  <si>
    <t xml:space="preserve">Livermore, Jesse L. </t>
    <phoneticPr fontId="1" type="noConversion"/>
  </si>
  <si>
    <t xml:space="preserve">Lizorkin-Eyzenberg, Eli  </t>
    <phoneticPr fontId="1" type="noConversion"/>
  </si>
  <si>
    <t xml:space="preserve">Lloyd, Clare  </t>
    <phoneticPr fontId="1" type="noConversion"/>
  </si>
  <si>
    <t>8079</t>
    <phoneticPr fontId="1" type="noConversion"/>
  </si>
  <si>
    <t xml:space="preserve">Lo, Masie  </t>
    <phoneticPr fontId="1" type="noConversion"/>
  </si>
  <si>
    <t xml:space="preserve">Lo, Ting Ting  </t>
    <phoneticPr fontId="1" type="noConversion"/>
  </si>
  <si>
    <t>4524</t>
    <phoneticPr fontId="1" type="noConversion"/>
  </si>
  <si>
    <t xml:space="preserve">Lo's psychology  </t>
    <phoneticPr fontId="1" type="noConversion"/>
  </si>
  <si>
    <t>9906</t>
    <phoneticPr fontId="1" type="noConversion"/>
  </si>
  <si>
    <t xml:space="preserve">Lu, Steven  </t>
    <phoneticPr fontId="1" type="noConversion"/>
  </si>
  <si>
    <t>5051</t>
    <phoneticPr fontId="1" type="noConversion"/>
  </si>
  <si>
    <t xml:space="preserve">Lundle, Isobel  </t>
    <phoneticPr fontId="1" type="noConversion"/>
  </si>
  <si>
    <t xml:space="preserve">Lürzer's Int'l Archive  </t>
    <phoneticPr fontId="1" type="noConversion"/>
  </si>
  <si>
    <t>5548-5553</t>
    <phoneticPr fontId="1" type="noConversion"/>
  </si>
  <si>
    <t xml:space="preserve">Ma, Carter  </t>
    <phoneticPr fontId="1" type="noConversion"/>
  </si>
  <si>
    <t>11107</t>
    <phoneticPr fontId="1" type="noConversion"/>
  </si>
  <si>
    <t xml:space="preserve">Maccarone, Joe  </t>
    <phoneticPr fontId="1" type="noConversion"/>
  </si>
  <si>
    <t xml:space="preserve">Machell, Dawn  </t>
    <phoneticPr fontId="1" type="noConversion"/>
  </si>
  <si>
    <t xml:space="preserve">Man Sir  </t>
    <phoneticPr fontId="1" type="noConversion"/>
  </si>
  <si>
    <t>7334</t>
    <phoneticPr fontId="1" type="noConversion"/>
  </si>
  <si>
    <t xml:space="preserve">Man僧  </t>
    <phoneticPr fontId="1" type="noConversion"/>
  </si>
  <si>
    <t>10635-10636</t>
    <phoneticPr fontId="1" type="noConversion"/>
  </si>
  <si>
    <t xml:space="preserve">Marcinkevičius, Marius  </t>
    <phoneticPr fontId="1" type="noConversion"/>
  </si>
  <si>
    <t xml:space="preserve">Mark Sir  </t>
    <phoneticPr fontId="1" type="noConversion"/>
  </si>
  <si>
    <t>7333-7334</t>
    <phoneticPr fontId="1" type="noConversion"/>
  </si>
  <si>
    <t xml:space="preserve">Marmot, Michael  </t>
    <phoneticPr fontId="1" type="noConversion"/>
  </si>
  <si>
    <t xml:space="preserve">Masukawa, G  </t>
    <phoneticPr fontId="1" type="noConversion"/>
  </si>
  <si>
    <t>7118</t>
    <phoneticPr fontId="1" type="noConversion"/>
  </si>
  <si>
    <t xml:space="preserve">McCullough, Matthew  </t>
    <phoneticPr fontId="1" type="noConversion"/>
  </si>
  <si>
    <t>7080</t>
    <phoneticPr fontId="1" type="noConversion"/>
  </si>
  <si>
    <t xml:space="preserve">McGinnis, Alan Loy  </t>
    <phoneticPr fontId="1" type="noConversion"/>
  </si>
  <si>
    <t xml:space="preserve">Mego  </t>
    <phoneticPr fontId="1" type="noConversion"/>
  </si>
  <si>
    <t>8206-8207</t>
    <phoneticPr fontId="1" type="noConversion"/>
  </si>
  <si>
    <t xml:space="preserve">Mipo  </t>
    <phoneticPr fontId="1" type="noConversion"/>
  </si>
  <si>
    <t>7857</t>
    <phoneticPr fontId="1" type="noConversion"/>
  </si>
  <si>
    <t xml:space="preserve">Miss Natalie  </t>
    <phoneticPr fontId="1" type="noConversion"/>
  </si>
  <si>
    <t>5506</t>
    <phoneticPr fontId="1" type="noConversion"/>
  </si>
  <si>
    <t xml:space="preserve">Miss Octopus  </t>
    <phoneticPr fontId="1" type="noConversion"/>
  </si>
  <si>
    <t>2739-2740</t>
    <phoneticPr fontId="1" type="noConversion"/>
  </si>
  <si>
    <t xml:space="preserve">Mongolian Mining Corporation  </t>
    <phoneticPr fontId="1" type="noConversion"/>
  </si>
  <si>
    <t>5825</t>
    <phoneticPr fontId="1" type="noConversion"/>
  </si>
  <si>
    <t xml:space="preserve">Monkey  </t>
    <phoneticPr fontId="1" type="noConversion"/>
  </si>
  <si>
    <t xml:space="preserve">Montaigne, Michel de  </t>
    <phoneticPr fontId="1" type="noConversion"/>
  </si>
  <si>
    <t xml:space="preserve">Moore, Steve  </t>
    <phoneticPr fontId="1" type="noConversion"/>
  </si>
  <si>
    <t>2385-2386</t>
    <phoneticPr fontId="1" type="noConversion"/>
  </si>
  <si>
    <t xml:space="preserve">Morrell, Cris  </t>
    <phoneticPr fontId="1" type="noConversion"/>
  </si>
  <si>
    <t>1326, 1436, 1765, 2158</t>
    <phoneticPr fontId="1" type="noConversion"/>
  </si>
  <si>
    <t xml:space="preserve">Mould, Steve  </t>
    <phoneticPr fontId="1" type="noConversion"/>
  </si>
  <si>
    <t>9910</t>
    <phoneticPr fontId="1" type="noConversion"/>
  </si>
  <si>
    <t xml:space="preserve">Moviematic  </t>
    <phoneticPr fontId="1" type="noConversion"/>
  </si>
  <si>
    <t>8053</t>
    <phoneticPr fontId="1" type="noConversion"/>
  </si>
  <si>
    <t xml:space="preserve">Mowat, Claire  </t>
    <phoneticPr fontId="1" type="noConversion"/>
  </si>
  <si>
    <t>10679</t>
    <phoneticPr fontId="1" type="noConversion"/>
  </si>
  <si>
    <t xml:space="preserve">Mr Kelvin  </t>
    <phoneticPr fontId="1" type="noConversion"/>
  </si>
  <si>
    <t xml:space="preserve">Muto, Susan  </t>
    <phoneticPr fontId="1" type="noConversion"/>
  </si>
  <si>
    <t xml:space="preserve">MW  </t>
    <phoneticPr fontId="1" type="noConversion"/>
  </si>
  <si>
    <t>4392</t>
    <phoneticPr fontId="1" type="noConversion"/>
  </si>
  <si>
    <t xml:space="preserve">Naoko, Mango  </t>
    <phoneticPr fontId="1" type="noConversion"/>
  </si>
  <si>
    <t>10141</t>
    <phoneticPr fontId="1" type="noConversion"/>
  </si>
  <si>
    <t xml:space="preserve">Newlife  </t>
    <phoneticPr fontId="1" type="noConversion"/>
  </si>
  <si>
    <t>4714</t>
    <phoneticPr fontId="1" type="noConversion"/>
  </si>
  <si>
    <t xml:space="preserve">Ng, Sharon  </t>
    <phoneticPr fontId="1" type="noConversion"/>
  </si>
  <si>
    <t xml:space="preserve">Nietzsche, Friedrich  </t>
    <phoneticPr fontId="1" type="noConversion"/>
  </si>
  <si>
    <t xml:space="preserve">Nishiki, Sokura  </t>
    <phoneticPr fontId="1" type="noConversion"/>
  </si>
  <si>
    <t>5194-5195</t>
    <phoneticPr fontId="1" type="noConversion"/>
  </si>
  <si>
    <t xml:space="preserve">Nissen, Johannes  </t>
    <phoneticPr fontId="1" type="noConversion"/>
  </si>
  <si>
    <t xml:space="preserve">O'Connell, Gerard  </t>
    <phoneticPr fontId="1" type="noConversion"/>
  </si>
  <si>
    <t xml:space="preserve">Oldfield, Molly  </t>
    <phoneticPr fontId="1" type="noConversion"/>
  </si>
  <si>
    <t xml:space="preserve">Orsi, Tea  </t>
    <phoneticPr fontId="1" type="noConversion"/>
  </si>
  <si>
    <t>1845</t>
    <phoneticPr fontId="1" type="noConversion"/>
  </si>
  <si>
    <t xml:space="preserve">Ousemei  </t>
    <phoneticPr fontId="1" type="noConversion"/>
  </si>
  <si>
    <t>5358</t>
    <phoneticPr fontId="1" type="noConversion"/>
  </si>
  <si>
    <t xml:space="preserve">Owen, John  </t>
    <phoneticPr fontId="1" type="noConversion"/>
  </si>
  <si>
    <t>8072</t>
    <phoneticPr fontId="1" type="noConversion"/>
  </si>
  <si>
    <t xml:space="preserve">Pacific Legend Group Limited  </t>
    <phoneticPr fontId="1" type="noConversion"/>
  </si>
  <si>
    <t>5830</t>
    <phoneticPr fontId="1" type="noConversion"/>
  </si>
  <si>
    <t xml:space="preserve">Pan, Kaijun  </t>
    <phoneticPr fontId="1" type="noConversion"/>
  </si>
  <si>
    <t>11111</t>
    <phoneticPr fontId="1" type="noConversion"/>
  </si>
  <si>
    <t xml:space="preserve">Pang, Keith  </t>
    <phoneticPr fontId="1" type="noConversion"/>
  </si>
  <si>
    <t xml:space="preserve">Pat-a-cake  </t>
    <phoneticPr fontId="1" type="noConversion"/>
  </si>
  <si>
    <t xml:space="preserve">Peterson, Eugene H. </t>
    <phoneticPr fontId="1" type="noConversion"/>
  </si>
  <si>
    <t xml:space="preserve">Peymani, Christine  </t>
    <phoneticPr fontId="1" type="noConversion"/>
  </si>
  <si>
    <t xml:space="preserve">Pittar, Gill  </t>
    <phoneticPr fontId="1" type="noConversion"/>
  </si>
  <si>
    <t>1326, 1436, 1765, 2050, 2158</t>
    <phoneticPr fontId="1" type="noConversion"/>
  </si>
  <si>
    <t xml:space="preserve">Plantinga, Cornelius Jr  </t>
    <phoneticPr fontId="1" type="noConversion"/>
  </si>
  <si>
    <t xml:space="preserve">Platt Nera International Limited  </t>
    <phoneticPr fontId="1" type="noConversion"/>
  </si>
  <si>
    <t>2742, 8335</t>
    <phoneticPr fontId="1" type="noConversion"/>
  </si>
  <si>
    <t xml:space="preserve">Pomerantz, Randi  </t>
    <phoneticPr fontId="1" type="noConversion"/>
  </si>
  <si>
    <t xml:space="preserve">Pope, Alexander  </t>
    <phoneticPr fontId="1" type="noConversion"/>
  </si>
  <si>
    <t xml:space="preserve">Pope Benedict XVI  </t>
    <phoneticPr fontId="1" type="noConversion"/>
  </si>
  <si>
    <t>10336-10337</t>
    <phoneticPr fontId="1" type="noConversion"/>
  </si>
  <si>
    <t xml:space="preserve">Pottle, Jules  </t>
    <phoneticPr fontId="1" type="noConversion"/>
  </si>
  <si>
    <t>10052</t>
    <phoneticPr fontId="1" type="noConversion"/>
  </si>
  <si>
    <t xml:space="preserve">Powell, Terry  </t>
    <phoneticPr fontId="1" type="noConversion"/>
  </si>
  <si>
    <t xml:space="preserve">Prada spa  </t>
    <phoneticPr fontId="1" type="noConversion"/>
  </si>
  <si>
    <t>5832</t>
    <phoneticPr fontId="1" type="noConversion"/>
  </si>
  <si>
    <t xml:space="preserve">Prof. Mathewmatician  </t>
    <phoneticPr fontId="1" type="noConversion"/>
  </si>
  <si>
    <t>9620, 10317, 10661</t>
    <phoneticPr fontId="1" type="noConversion"/>
  </si>
  <si>
    <t xml:space="preserve">R  </t>
    <phoneticPr fontId="1" type="noConversion"/>
  </si>
  <si>
    <t>9841</t>
    <phoneticPr fontId="1" type="noConversion"/>
  </si>
  <si>
    <t xml:space="preserve">Reguera, Raquel Díaz  </t>
    <phoneticPr fontId="1" type="noConversion"/>
  </si>
  <si>
    <t>8235</t>
    <phoneticPr fontId="1" type="noConversion"/>
  </si>
  <si>
    <t xml:space="preserve">Ridderbos, Herman N  </t>
    <phoneticPr fontId="1" type="noConversion"/>
  </si>
  <si>
    <t xml:space="preserve">Ringo  </t>
    <phoneticPr fontId="1" type="noConversion"/>
  </si>
  <si>
    <t>8083</t>
    <phoneticPr fontId="1" type="noConversion"/>
  </si>
  <si>
    <t xml:space="preserve">Rinpoche, RigdzinGawa  </t>
    <phoneticPr fontId="1" type="noConversion"/>
  </si>
  <si>
    <t xml:space="preserve">Robertson, O. Palmer  </t>
    <phoneticPr fontId="1" type="noConversion"/>
  </si>
  <si>
    <t xml:space="preserve">Robins, Wesley  </t>
    <phoneticPr fontId="1" type="noConversion"/>
  </si>
  <si>
    <t>9575</t>
    <phoneticPr fontId="1" type="noConversion"/>
  </si>
  <si>
    <t xml:space="preserve">Rolfe, Bari  </t>
    <phoneticPr fontId="1" type="noConversion"/>
  </si>
  <si>
    <t xml:space="preserve">Rostand, Edmond  </t>
    <phoneticPr fontId="1" type="noConversion"/>
  </si>
  <si>
    <t>4966</t>
    <phoneticPr fontId="1" type="noConversion"/>
  </si>
  <si>
    <t xml:space="preserve">Rubiano, Brittany  </t>
    <phoneticPr fontId="1" type="noConversion"/>
  </si>
  <si>
    <t>1979</t>
    <phoneticPr fontId="1" type="noConversion"/>
  </si>
  <si>
    <t xml:space="preserve">Rudnick, Elizabeth  </t>
    <phoneticPr fontId="1" type="noConversion"/>
  </si>
  <si>
    <t>7415</t>
    <phoneticPr fontId="1" type="noConversion"/>
  </si>
  <si>
    <t xml:space="preserve">Rudolph M  </t>
    <phoneticPr fontId="1" type="noConversion"/>
  </si>
  <si>
    <t xml:space="preserve">Ruf  </t>
    <phoneticPr fontId="1" type="noConversion"/>
  </si>
  <si>
    <t>2374</t>
    <phoneticPr fontId="1" type="noConversion"/>
  </si>
  <si>
    <t xml:space="preserve">Russell, Bertrand  </t>
    <phoneticPr fontId="1" type="noConversion"/>
  </si>
  <si>
    <t>1856</t>
    <phoneticPr fontId="1" type="noConversion"/>
  </si>
  <si>
    <t xml:space="preserve">Ryan-Collins, Josh  </t>
    <phoneticPr fontId="1" type="noConversion"/>
  </si>
  <si>
    <t xml:space="preserve">Saladino, Paul  </t>
    <phoneticPr fontId="1" type="noConversion"/>
  </si>
  <si>
    <t>1986</t>
    <phoneticPr fontId="1" type="noConversion"/>
  </si>
  <si>
    <t xml:space="preserve">Sanchez, Sr  </t>
    <phoneticPr fontId="1" type="noConversion"/>
  </si>
  <si>
    <t xml:space="preserve">Schmidt, Rebecca  </t>
    <phoneticPr fontId="1" type="noConversion"/>
  </si>
  <si>
    <t>1978</t>
    <phoneticPr fontId="1" type="noConversion"/>
  </si>
  <si>
    <t xml:space="preserve">Scollon, Bill  </t>
    <phoneticPr fontId="1" type="noConversion"/>
  </si>
  <si>
    <t>10251</t>
    <phoneticPr fontId="1" type="noConversion"/>
  </si>
  <si>
    <t xml:space="preserve">Shakespeare, William  </t>
    <phoneticPr fontId="1" type="noConversion"/>
  </si>
  <si>
    <t>4493</t>
    <phoneticPr fontId="1" type="noConversion"/>
  </si>
  <si>
    <t xml:space="preserve">Sharpe, Eric J. </t>
    <phoneticPr fontId="1" type="noConversion"/>
  </si>
  <si>
    <t xml:space="preserve">Shaw, R. Daniel  </t>
    <phoneticPr fontId="1" type="noConversion"/>
  </si>
  <si>
    <t>1907</t>
    <phoneticPr fontId="1" type="noConversion"/>
  </si>
  <si>
    <t xml:space="preserve">Sideranch  </t>
    <phoneticPr fontId="1" type="noConversion"/>
  </si>
  <si>
    <t xml:space="preserve">Simpson, Ray  </t>
    <phoneticPr fontId="1" type="noConversion"/>
  </si>
  <si>
    <t>5758</t>
    <phoneticPr fontId="1" type="noConversion"/>
  </si>
  <si>
    <t xml:space="preserve">Smith, Gordon T. </t>
    <phoneticPr fontId="1" type="noConversion"/>
  </si>
  <si>
    <t>2443</t>
    <phoneticPr fontId="1" type="noConversion"/>
  </si>
  <si>
    <t xml:space="preserve">Snow, Edgar  </t>
    <phoneticPr fontId="1" type="noConversion"/>
  </si>
  <si>
    <t xml:space="preserve">Snyder, Joel  </t>
    <phoneticPr fontId="1" type="noConversion"/>
  </si>
  <si>
    <t xml:space="preserve">Soon, Wan Mei  </t>
    <phoneticPr fontId="1" type="noConversion"/>
  </si>
  <si>
    <t>1328-1329, 1737-1739, 2076-2080, 2256-2272, 2637-2639, 2743-2744, 4318, 4691, 5797-5799</t>
    <phoneticPr fontId="1" type="noConversion"/>
  </si>
  <si>
    <t xml:space="preserve">Sozapato  </t>
    <phoneticPr fontId="1" type="noConversion"/>
  </si>
  <si>
    <t>8271</t>
    <phoneticPr fontId="1" type="noConversion"/>
  </si>
  <si>
    <t xml:space="preserve">Sparrowhawk  </t>
    <phoneticPr fontId="1" type="noConversion"/>
  </si>
  <si>
    <t xml:space="preserve">Spiral游絲腕表雜誌編輯部  </t>
    <phoneticPr fontId="1" type="noConversion"/>
  </si>
  <si>
    <t xml:space="preserve">Spyri, Johanna  </t>
    <phoneticPr fontId="1" type="noConversion"/>
  </si>
  <si>
    <t xml:space="preserve">Steiner, Ann  </t>
    <phoneticPr fontId="1" type="noConversion"/>
  </si>
  <si>
    <t xml:space="preserve">STEM Sir  </t>
    <phoneticPr fontId="1" type="noConversion"/>
  </si>
  <si>
    <t xml:space="preserve">Sternberg, Julie  </t>
    <phoneticPr fontId="1" type="noConversion"/>
  </si>
  <si>
    <t xml:space="preserve">Steven Choi@陃室五月  </t>
    <phoneticPr fontId="1" type="noConversion"/>
  </si>
  <si>
    <t xml:space="preserve">Stevens, R. Paul  </t>
    <phoneticPr fontId="1" type="noConversion"/>
  </si>
  <si>
    <t xml:space="preserve">Stilton, Geronimo  </t>
    <phoneticPr fontId="1" type="noConversion"/>
  </si>
  <si>
    <t>1861, 2044, 4303, 5132, 7994, 10128, 10332, 10614</t>
    <phoneticPr fontId="1" type="noConversion"/>
  </si>
  <si>
    <t xml:space="preserve">Stone, Lawson G  </t>
    <phoneticPr fontId="1" type="noConversion"/>
  </si>
  <si>
    <t xml:space="preserve">Storr, Anthony  </t>
    <phoneticPr fontId="1" type="noConversion"/>
  </si>
  <si>
    <t xml:space="preserve">Sutton, Joel  </t>
    <phoneticPr fontId="1" type="noConversion"/>
  </si>
  <si>
    <t xml:space="preserve">Swift, Jonathan  </t>
    <phoneticPr fontId="1" type="noConversion"/>
  </si>
  <si>
    <t xml:space="preserve">Szeto, Mimi  </t>
    <phoneticPr fontId="1" type="noConversion"/>
  </si>
  <si>
    <t>2457, 5110, 6915, 10810</t>
    <phoneticPr fontId="1" type="noConversion"/>
  </si>
  <si>
    <t xml:space="preserve">Takki  </t>
    <phoneticPr fontId="1" type="noConversion"/>
  </si>
  <si>
    <t>8050</t>
    <phoneticPr fontId="1" type="noConversion"/>
  </si>
  <si>
    <t xml:space="preserve">Takumi, Yobinori  </t>
    <phoneticPr fontId="1" type="noConversion"/>
  </si>
  <si>
    <t>4954</t>
    <phoneticPr fontId="1" type="noConversion"/>
  </si>
  <si>
    <t xml:space="preserve">Talk to HKers小編Dawn  </t>
    <phoneticPr fontId="1" type="noConversion"/>
  </si>
  <si>
    <t>7234</t>
    <phoneticPr fontId="1" type="noConversion"/>
  </si>
  <si>
    <t xml:space="preserve">Tam, Melody  </t>
    <phoneticPr fontId="1" type="noConversion"/>
  </si>
  <si>
    <t>7270</t>
    <phoneticPr fontId="1" type="noConversion"/>
  </si>
  <si>
    <t xml:space="preserve">Tam, Pierce  </t>
    <phoneticPr fontId="1" type="noConversion"/>
  </si>
  <si>
    <t>6965</t>
    <phoneticPr fontId="1" type="noConversion"/>
  </si>
  <si>
    <t xml:space="preserve">Tamaki  </t>
    <phoneticPr fontId="1" type="noConversion"/>
  </si>
  <si>
    <t>2717, 5764, 11085</t>
    <phoneticPr fontId="1" type="noConversion"/>
  </si>
  <si>
    <t xml:space="preserve">Tanki  </t>
    <phoneticPr fontId="1" type="noConversion"/>
  </si>
  <si>
    <t>7762</t>
    <phoneticPr fontId="1" type="noConversion"/>
  </si>
  <si>
    <t xml:space="preserve">Testa, Francesco  </t>
    <phoneticPr fontId="1" type="noConversion"/>
  </si>
  <si>
    <t xml:space="preserve">The Storyteller R  </t>
    <phoneticPr fontId="1" type="noConversion"/>
  </si>
  <si>
    <t>8329</t>
    <phoneticPr fontId="1" type="noConversion"/>
  </si>
  <si>
    <t xml:space="preserve">Thielkerra, Sara  </t>
    <phoneticPr fontId="1" type="noConversion"/>
  </si>
  <si>
    <t xml:space="preserve">Thompson, David L  </t>
    <phoneticPr fontId="1" type="noConversion"/>
  </si>
  <si>
    <t>4568-4569</t>
    <phoneticPr fontId="1" type="noConversion"/>
  </si>
  <si>
    <t xml:space="preserve">Thompson, Glen L  </t>
    <phoneticPr fontId="1" type="noConversion"/>
  </si>
  <si>
    <t>2123, 2244</t>
    <phoneticPr fontId="1" type="noConversion"/>
  </si>
  <si>
    <t xml:space="preserve">Thompson, Melinda Lilly  </t>
    <phoneticPr fontId="1" type="noConversion"/>
  </si>
  <si>
    <t>1539, 1874, 2220, 2460</t>
    <phoneticPr fontId="1" type="noConversion"/>
  </si>
  <si>
    <t xml:space="preserve">Tienou, Tite  </t>
    <phoneticPr fontId="1" type="noConversion"/>
  </si>
  <si>
    <t xml:space="preserve">Tong, Jason  </t>
    <phoneticPr fontId="1" type="noConversion"/>
  </si>
  <si>
    <t xml:space="preserve">Tozer, A.W. </t>
    <phoneticPr fontId="1" type="noConversion"/>
  </si>
  <si>
    <t xml:space="preserve">True Partner Capital Holding Limited  </t>
    <phoneticPr fontId="1" type="noConversion"/>
  </si>
  <si>
    <t>5845</t>
    <phoneticPr fontId="1" type="noConversion"/>
  </si>
  <si>
    <t xml:space="preserve">Tse, Cherry  </t>
    <phoneticPr fontId="1" type="noConversion"/>
  </si>
  <si>
    <t xml:space="preserve">Tse, Joey  </t>
    <phoneticPr fontId="1" type="noConversion"/>
  </si>
  <si>
    <t xml:space="preserve">Tung, Michelle  </t>
    <phoneticPr fontId="1" type="noConversion"/>
  </si>
  <si>
    <t>10330</t>
    <phoneticPr fontId="1" type="noConversion"/>
  </si>
  <si>
    <t xml:space="preserve">Tung, Rafaella  </t>
    <phoneticPr fontId="1" type="noConversion"/>
  </si>
  <si>
    <t xml:space="preserve">Turner, Tracey  </t>
    <phoneticPr fontId="1" type="noConversion"/>
  </si>
  <si>
    <t>9602</t>
    <phoneticPr fontId="1" type="noConversion"/>
  </si>
  <si>
    <t xml:space="preserve">Tze, C. K  </t>
    <phoneticPr fontId="1" type="noConversion"/>
  </si>
  <si>
    <t xml:space="preserve">Ugoagu, Adaobi  </t>
    <phoneticPr fontId="1" type="noConversion"/>
  </si>
  <si>
    <t>10243</t>
    <phoneticPr fontId="1" type="noConversion"/>
  </si>
  <si>
    <t xml:space="preserve">Uma烏麻  </t>
    <phoneticPr fontId="1" type="noConversion"/>
  </si>
  <si>
    <t xml:space="preserve">Valencia, Beto  </t>
    <phoneticPr fontId="1" type="noConversion"/>
  </si>
  <si>
    <t xml:space="preserve">Varjotie, Claudia  </t>
    <phoneticPr fontId="1" type="noConversion"/>
  </si>
  <si>
    <t>1843</t>
    <phoneticPr fontId="1" type="noConversion"/>
  </si>
  <si>
    <t xml:space="preserve">Veliz, Carissa  </t>
    <phoneticPr fontId="1" type="noConversion"/>
  </si>
  <si>
    <t xml:space="preserve">Vera, Luisa  </t>
    <phoneticPr fontId="1" type="noConversion"/>
  </si>
  <si>
    <t xml:space="preserve">Vianne  </t>
    <phoneticPr fontId="1" type="noConversion"/>
  </si>
  <si>
    <t xml:space="preserve">Villanueva, Federico G  </t>
    <phoneticPr fontId="1" type="noConversion"/>
  </si>
  <si>
    <t xml:space="preserve">Vos, Geerhardus  </t>
    <phoneticPr fontId="1" type="noConversion"/>
  </si>
  <si>
    <t xml:space="preserve">Wai Wai  </t>
    <phoneticPr fontId="1" type="noConversion"/>
  </si>
  <si>
    <t>5359</t>
    <phoneticPr fontId="1" type="noConversion"/>
  </si>
  <si>
    <t xml:space="preserve">Walker, Larry L  </t>
    <phoneticPr fontId="1" type="noConversion"/>
  </si>
  <si>
    <t xml:space="preserve">Wan, Nikola  </t>
    <phoneticPr fontId="1" type="noConversion"/>
  </si>
  <si>
    <t>9787</t>
    <phoneticPr fontId="1" type="noConversion"/>
  </si>
  <si>
    <t xml:space="preserve">Wan, Ren  </t>
    <phoneticPr fontId="1" type="noConversion"/>
  </si>
  <si>
    <t>5225</t>
    <phoneticPr fontId="1" type="noConversion"/>
  </si>
  <si>
    <t xml:space="preserve">Watershed Hong Kong  </t>
    <phoneticPr fontId="1" type="noConversion"/>
  </si>
  <si>
    <t>5052</t>
    <phoneticPr fontId="1" type="noConversion"/>
  </si>
  <si>
    <t xml:space="preserve">Watts, Rebecca  </t>
    <phoneticPr fontId="1" type="noConversion"/>
  </si>
  <si>
    <t xml:space="preserve">Wee, David  </t>
    <phoneticPr fontId="1" type="noConversion"/>
  </si>
  <si>
    <t xml:space="preserve">Wells, H. R  </t>
    <phoneticPr fontId="1" type="noConversion"/>
  </si>
  <si>
    <t>4984</t>
    <phoneticPr fontId="1" type="noConversion"/>
  </si>
  <si>
    <t xml:space="preserve">Wesley, Christopher  </t>
    <phoneticPr fontId="1" type="noConversion"/>
  </si>
  <si>
    <t xml:space="preserve">Wienecke, Rick  </t>
    <phoneticPr fontId="1" type="noConversion"/>
  </si>
  <si>
    <t xml:space="preserve">Williams, Rowan  </t>
    <phoneticPr fontId="1" type="noConversion"/>
  </si>
  <si>
    <t>2394</t>
    <phoneticPr fontId="1" type="noConversion"/>
  </si>
  <si>
    <t xml:space="preserve">Williamthom  </t>
    <phoneticPr fontId="1" type="noConversion"/>
  </si>
  <si>
    <t xml:space="preserve">Wilson  </t>
    <phoneticPr fontId="1" type="noConversion"/>
  </si>
  <si>
    <t xml:space="preserve">Wokler, Robert  </t>
    <phoneticPr fontId="1" type="noConversion"/>
  </si>
  <si>
    <t xml:space="preserve">Wommack, Andrew  </t>
    <phoneticPr fontId="1" type="noConversion"/>
  </si>
  <si>
    <t xml:space="preserve">Wong, Esther  </t>
    <phoneticPr fontId="1" type="noConversion"/>
  </si>
  <si>
    <t xml:space="preserve">Wong, Jackei  </t>
    <phoneticPr fontId="1" type="noConversion"/>
  </si>
  <si>
    <t>9859</t>
    <phoneticPr fontId="1" type="noConversion"/>
  </si>
  <si>
    <t xml:space="preserve">Wood, Frank  </t>
    <phoneticPr fontId="1" type="noConversion"/>
  </si>
  <si>
    <t>7924-7926, 10707-10708</t>
    <phoneticPr fontId="1" type="noConversion"/>
  </si>
  <si>
    <t xml:space="preserve">Woodward, John  </t>
    <phoneticPr fontId="1" type="noConversion"/>
  </si>
  <si>
    <t xml:space="preserve">Wu, James  </t>
    <phoneticPr fontId="1" type="noConversion"/>
  </si>
  <si>
    <t>7806</t>
    <phoneticPr fontId="1" type="noConversion"/>
  </si>
  <si>
    <t xml:space="preserve">Y., Basba Benju  </t>
    <phoneticPr fontId="1" type="noConversion"/>
  </si>
  <si>
    <t xml:space="preserve">Yahunori, Sugano  </t>
    <phoneticPr fontId="1" type="noConversion"/>
  </si>
  <si>
    <t>5083</t>
    <phoneticPr fontId="1" type="noConversion"/>
  </si>
  <si>
    <t xml:space="preserve">Yan, Ting  </t>
    <phoneticPr fontId="1" type="noConversion"/>
  </si>
  <si>
    <t>10807</t>
    <phoneticPr fontId="1" type="noConversion"/>
  </si>
  <si>
    <t xml:space="preserve">Yang, Eva  </t>
    <phoneticPr fontId="1" type="noConversion"/>
  </si>
  <si>
    <t>9834</t>
    <phoneticPr fontId="1" type="noConversion"/>
  </si>
  <si>
    <t xml:space="preserve">Yeung, Hockey  </t>
    <phoneticPr fontId="1" type="noConversion"/>
  </si>
  <si>
    <t xml:space="preserve">Yeung, Simon  </t>
    <phoneticPr fontId="1" type="noConversion"/>
  </si>
  <si>
    <t>5739</t>
    <phoneticPr fontId="1" type="noConversion"/>
  </si>
  <si>
    <t xml:space="preserve">Yeung, Zephyr  </t>
    <phoneticPr fontId="1" type="noConversion"/>
  </si>
  <si>
    <t>4777</t>
    <phoneticPr fontId="1" type="noConversion"/>
  </si>
  <si>
    <t xml:space="preserve">Yuan, Jianing  </t>
    <phoneticPr fontId="1" type="noConversion"/>
  </si>
  <si>
    <t xml:space="preserve">Yuthon  </t>
    <phoneticPr fontId="1" type="noConversion"/>
  </si>
  <si>
    <t>5625</t>
    <phoneticPr fontId="1" type="noConversion"/>
  </si>
  <si>
    <t xml:space="preserve">Dhammajoti, K. L.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</si>
</sst>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$-404]#,##0.00_);[Red]\([$$-404]#,##0.00\)"/>
  </numFmts>
  <fonts count="21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b/>
      <u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u/>
      <sz val="12"/>
      <color indexed="8"/>
      <name val="細明體"/>
      <family val="3"/>
      <charset val="136"/>
    </font>
    <font>
      <b/>
      <i/>
      <sz val="12"/>
      <color indexed="8"/>
      <name val="細明體"/>
      <family val="3"/>
      <charset val="136"/>
    </font>
    <font>
      <u/>
      <sz val="12"/>
      <color indexed="8"/>
      <name val="細明體"/>
      <family val="3"/>
      <charset val="136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2"/>
      <name val="Times New Roman"/>
      <family val="1"/>
    </font>
    <font>
      <u/>
      <sz val="12"/>
      <name val="Times New Roman"/>
      <family val="1"/>
    </font>
    <font>
      <u/>
      <sz val="12"/>
      <name val="細明體"/>
      <family val="3"/>
      <charset val="136"/>
    </font>
    <font>
      <b/>
      <u/>
      <sz val="12"/>
      <name val="細明體"/>
      <family val="3"/>
      <charset val="136"/>
    </font>
    <font>
      <b/>
      <i/>
      <sz val="12"/>
      <name val="細明體"/>
      <family val="3"/>
      <charset val="136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9"/>
      <name val="新細明體"/>
      <family val="1"/>
      <charset val="136"/>
      <scheme val="minor"/>
    </font>
    <font>
      <sz val="12"/>
      <color indexed="8"/>
      <name val="Times New Roman"/>
      <family val="1"/>
    </font>
    <font>
      <sz val="12"/>
      <color indexed="8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4" fillId="0" borderId="0" xfId="0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176" fontId="11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7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left" vertical="top" wrapText="1"/>
    </xf>
    <xf numFmtId="49" fontId="1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overnment_Gazette_Author_Index-Government_Gazette_Author_Index_Chi" connectionId="1" xr16:uid="{00000000-0016-0000-01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overnment_Gazette_Yearly_Periodicals_Deposited-eP" connectionId="4" xr16:uid="{00000000-0016-0000-02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overnment_Gazette_Yearly_Periodicals_Deposited-cP" connectionId="3" xr16:uid="{00000000-0016-0000-0300-000002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51"/>
  <sheetViews>
    <sheetView tabSelected="1" workbookViewId="0">
      <selection activeCell="A3" sqref="A3"/>
    </sheetView>
  </sheetViews>
  <sheetFormatPr defaultRowHeight="16.5" x14ac:dyDescent="0.25"/>
  <cols>
    <col min="1" max="1" width="36.375" style="15" customWidth="1"/>
    <col min="2" max="2" width="52.125" style="16" bestFit="1" customWidth="1"/>
  </cols>
  <sheetData>
    <row r="1" spans="1:2" ht="16.5" customHeight="1" x14ac:dyDescent="0.25">
      <c r="A1" s="24" t="s">
        <v>472</v>
      </c>
      <c r="B1" s="24"/>
    </row>
    <row r="2" spans="1:2" ht="16.5" customHeight="1" x14ac:dyDescent="0.25">
      <c r="A2" s="25" t="s">
        <v>20</v>
      </c>
      <c r="B2" s="25"/>
    </row>
    <row r="3" spans="1:2" x14ac:dyDescent="0.25">
      <c r="A3" s="1"/>
      <c r="B3" s="1"/>
    </row>
    <row r="4" spans="1:2" x14ac:dyDescent="0.25">
      <c r="A4" s="3" t="s">
        <v>0</v>
      </c>
      <c r="B4" s="3" t="s">
        <v>19</v>
      </c>
    </row>
    <row r="5" spans="1:2" x14ac:dyDescent="0.25">
      <c r="A5" s="20" t="s">
        <v>611</v>
      </c>
      <c r="B5" s="21" t="s">
        <v>612</v>
      </c>
    </row>
    <row r="6" spans="1:2" x14ac:dyDescent="0.25">
      <c r="A6" s="20" t="s">
        <v>613</v>
      </c>
      <c r="B6" s="22" t="s">
        <v>614</v>
      </c>
    </row>
    <row r="7" spans="1:2" x14ac:dyDescent="0.25">
      <c r="A7" s="20" t="s">
        <v>615</v>
      </c>
      <c r="B7" s="22" t="s">
        <v>616</v>
      </c>
    </row>
    <row r="8" spans="1:2" x14ac:dyDescent="0.25">
      <c r="A8" s="20" t="s">
        <v>617</v>
      </c>
      <c r="B8" s="22" t="s">
        <v>618</v>
      </c>
    </row>
    <row r="9" spans="1:2" x14ac:dyDescent="0.25">
      <c r="A9" s="20" t="s">
        <v>619</v>
      </c>
      <c r="B9" s="22" t="s">
        <v>620</v>
      </c>
    </row>
    <row r="10" spans="1:2" x14ac:dyDescent="0.25">
      <c r="A10" s="20" t="s">
        <v>621</v>
      </c>
      <c r="B10" s="22" t="s">
        <v>622</v>
      </c>
    </row>
    <row r="11" spans="1:2" x14ac:dyDescent="0.25">
      <c r="A11" s="20" t="s">
        <v>623</v>
      </c>
      <c r="B11" s="22" t="s">
        <v>624</v>
      </c>
    </row>
    <row r="12" spans="1:2" x14ac:dyDescent="0.25">
      <c r="A12" s="20" t="s">
        <v>625</v>
      </c>
      <c r="B12" s="22" t="s">
        <v>626</v>
      </c>
    </row>
    <row r="13" spans="1:2" ht="31.5" x14ac:dyDescent="0.25">
      <c r="A13" s="20" t="s">
        <v>627</v>
      </c>
      <c r="B13" s="22" t="s">
        <v>628</v>
      </c>
    </row>
    <row r="14" spans="1:2" x14ac:dyDescent="0.25">
      <c r="A14" s="20" t="s">
        <v>629</v>
      </c>
      <c r="B14" s="22" t="s">
        <v>630</v>
      </c>
    </row>
    <row r="15" spans="1:2" x14ac:dyDescent="0.25">
      <c r="A15" s="20" t="s">
        <v>631</v>
      </c>
      <c r="B15" s="22" t="s">
        <v>632</v>
      </c>
    </row>
    <row r="16" spans="1:2" x14ac:dyDescent="0.25">
      <c r="A16" s="20" t="s">
        <v>633</v>
      </c>
      <c r="B16" s="22" t="s">
        <v>634</v>
      </c>
    </row>
    <row r="17" spans="1:2" x14ac:dyDescent="0.25">
      <c r="A17" s="20" t="s">
        <v>635</v>
      </c>
      <c r="B17" s="22" t="s">
        <v>636</v>
      </c>
    </row>
    <row r="18" spans="1:2" x14ac:dyDescent="0.25">
      <c r="A18" s="20" t="s">
        <v>637</v>
      </c>
      <c r="B18" s="22" t="s">
        <v>638</v>
      </c>
    </row>
    <row r="19" spans="1:2" x14ac:dyDescent="0.25">
      <c r="A19" s="20" t="s">
        <v>639</v>
      </c>
      <c r="B19" s="22" t="s">
        <v>640</v>
      </c>
    </row>
    <row r="20" spans="1:2" x14ac:dyDescent="0.25">
      <c r="A20" s="20" t="s">
        <v>641</v>
      </c>
      <c r="B20" s="22" t="s">
        <v>642</v>
      </c>
    </row>
    <row r="21" spans="1:2" x14ac:dyDescent="0.25">
      <c r="A21" s="20" t="s">
        <v>643</v>
      </c>
      <c r="B21" s="22" t="s">
        <v>644</v>
      </c>
    </row>
    <row r="22" spans="1:2" ht="31.5" x14ac:dyDescent="0.25">
      <c r="A22" s="20" t="s">
        <v>645</v>
      </c>
      <c r="B22" s="22" t="s">
        <v>646</v>
      </c>
    </row>
    <row r="23" spans="1:2" x14ac:dyDescent="0.25">
      <c r="A23" s="20" t="s">
        <v>647</v>
      </c>
      <c r="B23" s="22" t="s">
        <v>648</v>
      </c>
    </row>
    <row r="24" spans="1:2" x14ac:dyDescent="0.25">
      <c r="A24" s="20" t="s">
        <v>649</v>
      </c>
      <c r="B24" s="22" t="s">
        <v>650</v>
      </c>
    </row>
    <row r="25" spans="1:2" x14ac:dyDescent="0.25">
      <c r="A25" s="20" t="s">
        <v>651</v>
      </c>
      <c r="B25" s="22" t="s">
        <v>652</v>
      </c>
    </row>
    <row r="26" spans="1:2" x14ac:dyDescent="0.25">
      <c r="A26" s="20" t="s">
        <v>653</v>
      </c>
      <c r="B26" s="22" t="s">
        <v>654</v>
      </c>
    </row>
    <row r="27" spans="1:2" x14ac:dyDescent="0.25">
      <c r="A27" s="20" t="s">
        <v>655</v>
      </c>
      <c r="B27" s="22" t="s">
        <v>656</v>
      </c>
    </row>
    <row r="28" spans="1:2" x14ac:dyDescent="0.25">
      <c r="A28" s="20" t="s">
        <v>657</v>
      </c>
      <c r="B28" s="22" t="s">
        <v>658</v>
      </c>
    </row>
    <row r="29" spans="1:2" x14ac:dyDescent="0.25">
      <c r="A29" s="20" t="s">
        <v>659</v>
      </c>
      <c r="B29" s="22" t="s">
        <v>660</v>
      </c>
    </row>
    <row r="30" spans="1:2" x14ac:dyDescent="0.25">
      <c r="A30" s="20" t="s">
        <v>661</v>
      </c>
      <c r="B30" s="22" t="s">
        <v>662</v>
      </c>
    </row>
    <row r="31" spans="1:2" x14ac:dyDescent="0.25">
      <c r="A31" s="20" t="s">
        <v>663</v>
      </c>
      <c r="B31" s="22" t="s">
        <v>664</v>
      </c>
    </row>
    <row r="32" spans="1:2" x14ac:dyDescent="0.25">
      <c r="A32" s="20" t="s">
        <v>665</v>
      </c>
      <c r="B32" s="22" t="s">
        <v>666</v>
      </c>
    </row>
    <row r="33" spans="1:2" x14ac:dyDescent="0.25">
      <c r="A33" s="20" t="s">
        <v>667</v>
      </c>
      <c r="B33" s="22" t="s">
        <v>668</v>
      </c>
    </row>
    <row r="34" spans="1:2" x14ac:dyDescent="0.25">
      <c r="A34" s="20" t="s">
        <v>669</v>
      </c>
      <c r="B34" s="22" t="s">
        <v>670</v>
      </c>
    </row>
    <row r="35" spans="1:2" x14ac:dyDescent="0.25">
      <c r="A35" s="20" t="s">
        <v>671</v>
      </c>
      <c r="B35" s="22" t="s">
        <v>672</v>
      </c>
    </row>
    <row r="36" spans="1:2" x14ac:dyDescent="0.25">
      <c r="A36" s="20" t="s">
        <v>673</v>
      </c>
      <c r="B36" s="22" t="s">
        <v>674</v>
      </c>
    </row>
    <row r="37" spans="1:2" x14ac:dyDescent="0.25">
      <c r="A37" s="20" t="s">
        <v>675</v>
      </c>
      <c r="B37" s="22" t="s">
        <v>676</v>
      </c>
    </row>
    <row r="38" spans="1:2" x14ac:dyDescent="0.25">
      <c r="A38" s="20" t="s">
        <v>677</v>
      </c>
      <c r="B38" s="22" t="s">
        <v>678</v>
      </c>
    </row>
    <row r="39" spans="1:2" x14ac:dyDescent="0.25">
      <c r="A39" s="20" t="s">
        <v>679</v>
      </c>
      <c r="B39" s="22" t="s">
        <v>680</v>
      </c>
    </row>
    <row r="40" spans="1:2" x14ac:dyDescent="0.25">
      <c r="A40" s="20" t="s">
        <v>681</v>
      </c>
      <c r="B40" s="22" t="s">
        <v>682</v>
      </c>
    </row>
    <row r="41" spans="1:2" x14ac:dyDescent="0.25">
      <c r="A41" s="20" t="s">
        <v>683</v>
      </c>
      <c r="B41" s="22" t="s">
        <v>684</v>
      </c>
    </row>
    <row r="42" spans="1:2" x14ac:dyDescent="0.25">
      <c r="A42" s="20" t="s">
        <v>685</v>
      </c>
      <c r="B42" s="22" t="s">
        <v>686</v>
      </c>
    </row>
    <row r="43" spans="1:2" x14ac:dyDescent="0.25">
      <c r="A43" s="20" t="s">
        <v>687</v>
      </c>
      <c r="B43" s="22" t="s">
        <v>688</v>
      </c>
    </row>
    <row r="44" spans="1:2" x14ac:dyDescent="0.25">
      <c r="A44" s="20" t="s">
        <v>689</v>
      </c>
      <c r="B44" s="22" t="s">
        <v>690</v>
      </c>
    </row>
    <row r="45" spans="1:2" x14ac:dyDescent="0.25">
      <c r="A45" s="20" t="s">
        <v>691</v>
      </c>
      <c r="B45" s="22" t="s">
        <v>692</v>
      </c>
    </row>
    <row r="46" spans="1:2" x14ac:dyDescent="0.25">
      <c r="A46" s="20" t="s">
        <v>693</v>
      </c>
      <c r="B46" s="22" t="s">
        <v>694</v>
      </c>
    </row>
    <row r="47" spans="1:2" x14ac:dyDescent="0.25">
      <c r="A47" s="20" t="s">
        <v>695</v>
      </c>
      <c r="B47" s="22" t="s">
        <v>696</v>
      </c>
    </row>
    <row r="48" spans="1:2" x14ac:dyDescent="0.25">
      <c r="A48" s="20" t="s">
        <v>697</v>
      </c>
      <c r="B48" s="22" t="s">
        <v>698</v>
      </c>
    </row>
    <row r="49" spans="1:2" x14ac:dyDescent="0.25">
      <c r="A49" s="20" t="s">
        <v>699</v>
      </c>
      <c r="B49" s="22" t="s">
        <v>700</v>
      </c>
    </row>
    <row r="50" spans="1:2" x14ac:dyDescent="0.25">
      <c r="A50" s="20" t="s">
        <v>701</v>
      </c>
      <c r="B50" s="22" t="s">
        <v>702</v>
      </c>
    </row>
    <row r="51" spans="1:2" x14ac:dyDescent="0.25">
      <c r="A51" s="20" t="s">
        <v>703</v>
      </c>
      <c r="B51" s="22" t="s">
        <v>704</v>
      </c>
    </row>
    <row r="52" spans="1:2" x14ac:dyDescent="0.25">
      <c r="A52" s="20" t="s">
        <v>705</v>
      </c>
      <c r="B52" s="22" t="s">
        <v>706</v>
      </c>
    </row>
    <row r="53" spans="1:2" x14ac:dyDescent="0.25">
      <c r="A53" s="20" t="s">
        <v>707</v>
      </c>
      <c r="B53" s="22" t="s">
        <v>708</v>
      </c>
    </row>
    <row r="54" spans="1:2" x14ac:dyDescent="0.25">
      <c r="A54" s="20" t="s">
        <v>709</v>
      </c>
      <c r="B54" s="22" t="s">
        <v>710</v>
      </c>
    </row>
    <row r="55" spans="1:2" x14ac:dyDescent="0.25">
      <c r="A55" s="20" t="s">
        <v>711</v>
      </c>
      <c r="B55" s="22" t="s">
        <v>712</v>
      </c>
    </row>
    <row r="56" spans="1:2" x14ac:dyDescent="0.25">
      <c r="A56" s="20" t="s">
        <v>713</v>
      </c>
      <c r="B56" s="22" t="s">
        <v>714</v>
      </c>
    </row>
    <row r="57" spans="1:2" x14ac:dyDescent="0.25">
      <c r="A57" s="20" t="s">
        <v>715</v>
      </c>
      <c r="B57" s="22" t="s">
        <v>716</v>
      </c>
    </row>
    <row r="58" spans="1:2" x14ac:dyDescent="0.25">
      <c r="A58" s="20" t="s">
        <v>717</v>
      </c>
      <c r="B58" s="22" t="s">
        <v>718</v>
      </c>
    </row>
    <row r="59" spans="1:2" x14ac:dyDescent="0.25">
      <c r="A59" s="20" t="s">
        <v>719</v>
      </c>
      <c r="B59" s="22" t="s">
        <v>720</v>
      </c>
    </row>
    <row r="60" spans="1:2" ht="31.5" x14ac:dyDescent="0.25">
      <c r="A60" s="20" t="s">
        <v>721</v>
      </c>
      <c r="B60" s="22" t="s">
        <v>722</v>
      </c>
    </row>
    <row r="61" spans="1:2" x14ac:dyDescent="0.25">
      <c r="A61" s="20" t="s">
        <v>723</v>
      </c>
      <c r="B61" s="22" t="s">
        <v>724</v>
      </c>
    </row>
    <row r="62" spans="1:2" x14ac:dyDescent="0.25">
      <c r="A62" s="20" t="s">
        <v>725</v>
      </c>
      <c r="B62" s="22" t="s">
        <v>726</v>
      </c>
    </row>
    <row r="63" spans="1:2" x14ac:dyDescent="0.25">
      <c r="A63" s="20" t="s">
        <v>727</v>
      </c>
      <c r="B63" s="22" t="s">
        <v>728</v>
      </c>
    </row>
    <row r="64" spans="1:2" x14ac:dyDescent="0.25">
      <c r="A64" s="20" t="s">
        <v>729</v>
      </c>
      <c r="B64" s="22" t="s">
        <v>730</v>
      </c>
    </row>
    <row r="65" spans="1:2" x14ac:dyDescent="0.25">
      <c r="A65" s="20" t="s">
        <v>731</v>
      </c>
      <c r="B65" s="22" t="s">
        <v>732</v>
      </c>
    </row>
    <row r="66" spans="1:2" x14ac:dyDescent="0.25">
      <c r="A66" s="20" t="s">
        <v>733</v>
      </c>
      <c r="B66" s="22" t="s">
        <v>734</v>
      </c>
    </row>
    <row r="67" spans="1:2" x14ac:dyDescent="0.25">
      <c r="A67" s="20" t="s">
        <v>735</v>
      </c>
      <c r="B67" s="22" t="s">
        <v>736</v>
      </c>
    </row>
    <row r="68" spans="1:2" x14ac:dyDescent="0.25">
      <c r="A68" s="20" t="s">
        <v>737</v>
      </c>
      <c r="B68" s="22" t="s">
        <v>738</v>
      </c>
    </row>
    <row r="69" spans="1:2" x14ac:dyDescent="0.25">
      <c r="A69" s="20" t="s">
        <v>739</v>
      </c>
      <c r="B69" s="22" t="s">
        <v>740</v>
      </c>
    </row>
    <row r="70" spans="1:2" x14ac:dyDescent="0.25">
      <c r="A70" s="20" t="s">
        <v>741</v>
      </c>
      <c r="B70" s="22" t="s">
        <v>742</v>
      </c>
    </row>
    <row r="71" spans="1:2" x14ac:dyDescent="0.25">
      <c r="A71" s="20" t="s">
        <v>743</v>
      </c>
      <c r="B71" s="22" t="s">
        <v>744</v>
      </c>
    </row>
    <row r="72" spans="1:2" x14ac:dyDescent="0.25">
      <c r="A72" s="20" t="s">
        <v>745</v>
      </c>
      <c r="B72" s="22" t="s">
        <v>746</v>
      </c>
    </row>
    <row r="73" spans="1:2" x14ac:dyDescent="0.25">
      <c r="A73" s="20" t="s">
        <v>747</v>
      </c>
      <c r="B73" s="22" t="s">
        <v>748</v>
      </c>
    </row>
    <row r="74" spans="1:2" x14ac:dyDescent="0.25">
      <c r="A74" s="20" t="s">
        <v>749</v>
      </c>
      <c r="B74" s="22" t="s">
        <v>750</v>
      </c>
    </row>
    <row r="75" spans="1:2" x14ac:dyDescent="0.25">
      <c r="A75" s="20" t="s">
        <v>751</v>
      </c>
      <c r="B75" s="22" t="s">
        <v>752</v>
      </c>
    </row>
    <row r="76" spans="1:2" x14ac:dyDescent="0.25">
      <c r="A76" s="20" t="s">
        <v>753</v>
      </c>
      <c r="B76" s="22" t="s">
        <v>754</v>
      </c>
    </row>
    <row r="77" spans="1:2" x14ac:dyDescent="0.25">
      <c r="A77" s="20" t="s">
        <v>755</v>
      </c>
      <c r="B77" s="22" t="s">
        <v>756</v>
      </c>
    </row>
    <row r="78" spans="1:2" ht="31.5" x14ac:dyDescent="0.25">
      <c r="A78" s="20" t="s">
        <v>757</v>
      </c>
      <c r="B78" s="22" t="s">
        <v>758</v>
      </c>
    </row>
    <row r="79" spans="1:2" x14ac:dyDescent="0.25">
      <c r="A79" s="20" t="s">
        <v>759</v>
      </c>
      <c r="B79" s="22" t="s">
        <v>760</v>
      </c>
    </row>
    <row r="80" spans="1:2" x14ac:dyDescent="0.25">
      <c r="A80" s="20" t="s">
        <v>761</v>
      </c>
      <c r="B80" s="22" t="s">
        <v>762</v>
      </c>
    </row>
    <row r="81" spans="1:2" x14ac:dyDescent="0.25">
      <c r="A81" s="20" t="s">
        <v>763</v>
      </c>
      <c r="B81" s="22" t="s">
        <v>764</v>
      </c>
    </row>
    <row r="82" spans="1:2" x14ac:dyDescent="0.25">
      <c r="A82" s="20" t="s">
        <v>765</v>
      </c>
      <c r="B82" s="22" t="s">
        <v>766</v>
      </c>
    </row>
    <row r="83" spans="1:2" x14ac:dyDescent="0.25">
      <c r="A83" s="20" t="s">
        <v>767</v>
      </c>
      <c r="B83" s="22" t="s">
        <v>768</v>
      </c>
    </row>
    <row r="84" spans="1:2" x14ac:dyDescent="0.25">
      <c r="A84" s="20" t="s">
        <v>769</v>
      </c>
      <c r="B84" s="22" t="s">
        <v>770</v>
      </c>
    </row>
    <row r="85" spans="1:2" x14ac:dyDescent="0.25">
      <c r="A85" s="20" t="s">
        <v>771</v>
      </c>
      <c r="B85" s="22" t="s">
        <v>772</v>
      </c>
    </row>
    <row r="86" spans="1:2" x14ac:dyDescent="0.25">
      <c r="A86" s="20" t="s">
        <v>773</v>
      </c>
      <c r="B86" s="22" t="s">
        <v>774</v>
      </c>
    </row>
    <row r="87" spans="1:2" x14ac:dyDescent="0.25">
      <c r="A87" s="20" t="s">
        <v>775</v>
      </c>
      <c r="B87" s="22" t="s">
        <v>776</v>
      </c>
    </row>
    <row r="88" spans="1:2" x14ac:dyDescent="0.25">
      <c r="A88" s="20" t="s">
        <v>777</v>
      </c>
      <c r="B88" s="22" t="s">
        <v>778</v>
      </c>
    </row>
    <row r="89" spans="1:2" x14ac:dyDescent="0.25">
      <c r="A89" s="20" t="s">
        <v>779</v>
      </c>
      <c r="B89" s="22" t="s">
        <v>780</v>
      </c>
    </row>
    <row r="90" spans="1:2" x14ac:dyDescent="0.25">
      <c r="A90" s="20" t="s">
        <v>781</v>
      </c>
      <c r="B90" s="22" t="s">
        <v>782</v>
      </c>
    </row>
    <row r="91" spans="1:2" x14ac:dyDescent="0.25">
      <c r="A91" s="20" t="s">
        <v>783</v>
      </c>
      <c r="B91" s="22" t="s">
        <v>784</v>
      </c>
    </row>
    <row r="92" spans="1:2" x14ac:dyDescent="0.25">
      <c r="A92" s="20" t="s">
        <v>785</v>
      </c>
      <c r="B92" s="22" t="s">
        <v>786</v>
      </c>
    </row>
    <row r="93" spans="1:2" x14ac:dyDescent="0.25">
      <c r="A93" s="20" t="s">
        <v>787</v>
      </c>
      <c r="B93" s="22" t="s">
        <v>788</v>
      </c>
    </row>
    <row r="94" spans="1:2" x14ac:dyDescent="0.25">
      <c r="A94" s="20" t="s">
        <v>789</v>
      </c>
      <c r="B94" s="22" t="s">
        <v>790</v>
      </c>
    </row>
    <row r="95" spans="1:2" x14ac:dyDescent="0.25">
      <c r="A95" s="20" t="s">
        <v>791</v>
      </c>
      <c r="B95" s="22" t="s">
        <v>792</v>
      </c>
    </row>
    <row r="96" spans="1:2" x14ac:dyDescent="0.25">
      <c r="A96" s="20" t="s">
        <v>793</v>
      </c>
      <c r="B96" s="22" t="s">
        <v>794</v>
      </c>
    </row>
    <row r="97" spans="1:2" x14ac:dyDescent="0.25">
      <c r="A97" s="20" t="s">
        <v>795</v>
      </c>
      <c r="B97" s="22" t="s">
        <v>796</v>
      </c>
    </row>
    <row r="98" spans="1:2" x14ac:dyDescent="0.25">
      <c r="A98" s="20" t="s">
        <v>797</v>
      </c>
      <c r="B98" s="22" t="s">
        <v>798</v>
      </c>
    </row>
    <row r="99" spans="1:2" x14ac:dyDescent="0.25">
      <c r="A99" s="20" t="s">
        <v>799</v>
      </c>
      <c r="B99" s="22" t="s">
        <v>800</v>
      </c>
    </row>
    <row r="100" spans="1:2" x14ac:dyDescent="0.25">
      <c r="A100" s="20" t="s">
        <v>801</v>
      </c>
      <c r="B100" s="22" t="s">
        <v>802</v>
      </c>
    </row>
    <row r="101" spans="1:2" x14ac:dyDescent="0.25">
      <c r="A101" s="20" t="s">
        <v>803</v>
      </c>
      <c r="B101" s="22" t="s">
        <v>804</v>
      </c>
    </row>
    <row r="102" spans="1:2" x14ac:dyDescent="0.25">
      <c r="A102" s="20" t="s">
        <v>805</v>
      </c>
      <c r="B102" s="22" t="s">
        <v>806</v>
      </c>
    </row>
    <row r="103" spans="1:2" x14ac:dyDescent="0.25">
      <c r="A103" s="20" t="s">
        <v>807</v>
      </c>
      <c r="B103" s="22" t="s">
        <v>808</v>
      </c>
    </row>
    <row r="104" spans="1:2" ht="31.5" x14ac:dyDescent="0.25">
      <c r="A104" s="20" t="s">
        <v>809</v>
      </c>
      <c r="B104" s="22" t="s">
        <v>810</v>
      </c>
    </row>
    <row r="105" spans="1:2" ht="31.5" x14ac:dyDescent="0.25">
      <c r="A105" s="20" t="s">
        <v>811</v>
      </c>
      <c r="B105" s="22" t="s">
        <v>812</v>
      </c>
    </row>
    <row r="106" spans="1:2" x14ac:dyDescent="0.25">
      <c r="A106" s="20" t="s">
        <v>813</v>
      </c>
      <c r="B106" s="22" t="s">
        <v>814</v>
      </c>
    </row>
    <row r="107" spans="1:2" x14ac:dyDescent="0.25">
      <c r="A107" s="20" t="s">
        <v>815</v>
      </c>
      <c r="B107" s="22" t="s">
        <v>816</v>
      </c>
    </row>
    <row r="108" spans="1:2" x14ac:dyDescent="0.25">
      <c r="A108" s="20" t="s">
        <v>817</v>
      </c>
      <c r="B108" s="22" t="s">
        <v>818</v>
      </c>
    </row>
    <row r="109" spans="1:2" x14ac:dyDescent="0.25">
      <c r="A109" s="20" t="s">
        <v>819</v>
      </c>
      <c r="B109" s="22" t="s">
        <v>820</v>
      </c>
    </row>
    <row r="110" spans="1:2" x14ac:dyDescent="0.25">
      <c r="A110" s="20" t="s">
        <v>821</v>
      </c>
      <c r="B110" s="22" t="s">
        <v>808</v>
      </c>
    </row>
    <row r="111" spans="1:2" x14ac:dyDescent="0.25">
      <c r="A111" s="20" t="s">
        <v>822</v>
      </c>
      <c r="B111" s="22" t="s">
        <v>823</v>
      </c>
    </row>
    <row r="112" spans="1:2" x14ac:dyDescent="0.25">
      <c r="A112" s="20" t="s">
        <v>824</v>
      </c>
      <c r="B112" s="22" t="s">
        <v>825</v>
      </c>
    </row>
    <row r="113" spans="1:2" ht="31.5" x14ac:dyDescent="0.25">
      <c r="A113" s="20" t="s">
        <v>826</v>
      </c>
      <c r="B113" s="22" t="s">
        <v>827</v>
      </c>
    </row>
    <row r="114" spans="1:2" x14ac:dyDescent="0.25">
      <c r="A114" s="20" t="s">
        <v>828</v>
      </c>
      <c r="B114" s="22" t="s">
        <v>829</v>
      </c>
    </row>
    <row r="115" spans="1:2" x14ac:dyDescent="0.25">
      <c r="A115" s="20" t="s">
        <v>830</v>
      </c>
      <c r="B115" s="22" t="s">
        <v>831</v>
      </c>
    </row>
    <row r="116" spans="1:2" x14ac:dyDescent="0.25">
      <c r="A116" s="20" t="s">
        <v>832</v>
      </c>
      <c r="B116" s="22" t="s">
        <v>833</v>
      </c>
    </row>
    <row r="117" spans="1:2" x14ac:dyDescent="0.25">
      <c r="A117" s="20" t="s">
        <v>834</v>
      </c>
      <c r="B117" s="22" t="s">
        <v>835</v>
      </c>
    </row>
    <row r="118" spans="1:2" x14ac:dyDescent="0.25">
      <c r="A118" s="20" t="s">
        <v>836</v>
      </c>
      <c r="B118" s="22" t="s">
        <v>837</v>
      </c>
    </row>
    <row r="119" spans="1:2" x14ac:dyDescent="0.25">
      <c r="A119" s="20" t="s">
        <v>838</v>
      </c>
      <c r="B119" s="22" t="s">
        <v>839</v>
      </c>
    </row>
    <row r="120" spans="1:2" x14ac:dyDescent="0.25">
      <c r="A120" s="20" t="s">
        <v>840</v>
      </c>
      <c r="B120" s="22" t="s">
        <v>841</v>
      </c>
    </row>
    <row r="121" spans="1:2" x14ac:dyDescent="0.25">
      <c r="A121" s="20" t="s">
        <v>842</v>
      </c>
      <c r="B121" s="22" t="s">
        <v>843</v>
      </c>
    </row>
    <row r="122" spans="1:2" x14ac:dyDescent="0.25">
      <c r="A122" s="20" t="s">
        <v>844</v>
      </c>
      <c r="B122" s="22" t="s">
        <v>845</v>
      </c>
    </row>
    <row r="123" spans="1:2" x14ac:dyDescent="0.25">
      <c r="A123" s="20" t="s">
        <v>846</v>
      </c>
      <c r="B123" s="22" t="s">
        <v>845</v>
      </c>
    </row>
    <row r="124" spans="1:2" x14ac:dyDescent="0.25">
      <c r="A124" s="20" t="s">
        <v>847</v>
      </c>
      <c r="B124" s="22" t="s">
        <v>848</v>
      </c>
    </row>
    <row r="125" spans="1:2" ht="31.5" x14ac:dyDescent="0.25">
      <c r="A125" s="20" t="s">
        <v>849</v>
      </c>
      <c r="B125" s="22" t="s">
        <v>850</v>
      </c>
    </row>
    <row r="126" spans="1:2" x14ac:dyDescent="0.25">
      <c r="A126" s="20" t="s">
        <v>851</v>
      </c>
      <c r="B126" s="22" t="s">
        <v>852</v>
      </c>
    </row>
    <row r="127" spans="1:2" x14ac:dyDescent="0.25">
      <c r="A127" s="20" t="s">
        <v>853</v>
      </c>
      <c r="B127" s="22" t="s">
        <v>854</v>
      </c>
    </row>
    <row r="128" spans="1:2" x14ac:dyDescent="0.25">
      <c r="A128" s="20" t="s">
        <v>855</v>
      </c>
      <c r="B128" s="22" t="s">
        <v>856</v>
      </c>
    </row>
    <row r="129" spans="1:2" ht="31.5" x14ac:dyDescent="0.25">
      <c r="A129" s="20" t="s">
        <v>857</v>
      </c>
      <c r="B129" s="22" t="s">
        <v>858</v>
      </c>
    </row>
    <row r="130" spans="1:2" x14ac:dyDescent="0.25">
      <c r="A130" s="20" t="s">
        <v>859</v>
      </c>
      <c r="B130" s="22" t="s">
        <v>860</v>
      </c>
    </row>
    <row r="131" spans="1:2" x14ac:dyDescent="0.25">
      <c r="A131" s="20" t="s">
        <v>861</v>
      </c>
      <c r="B131" s="22" t="s">
        <v>862</v>
      </c>
    </row>
    <row r="132" spans="1:2" x14ac:dyDescent="0.25">
      <c r="A132" s="20" t="s">
        <v>863</v>
      </c>
      <c r="B132" s="22" t="s">
        <v>864</v>
      </c>
    </row>
    <row r="133" spans="1:2" x14ac:dyDescent="0.25">
      <c r="A133" s="20" t="s">
        <v>865</v>
      </c>
      <c r="B133" s="22" t="s">
        <v>866</v>
      </c>
    </row>
    <row r="134" spans="1:2" x14ac:dyDescent="0.25">
      <c r="A134" s="20" t="s">
        <v>867</v>
      </c>
      <c r="B134" s="22" t="s">
        <v>868</v>
      </c>
    </row>
    <row r="135" spans="1:2" x14ac:dyDescent="0.25">
      <c r="A135" s="20" t="s">
        <v>869</v>
      </c>
      <c r="B135" s="22" t="s">
        <v>870</v>
      </c>
    </row>
    <row r="136" spans="1:2" x14ac:dyDescent="0.25">
      <c r="A136" s="20" t="s">
        <v>871</v>
      </c>
      <c r="B136" s="22" t="s">
        <v>872</v>
      </c>
    </row>
    <row r="137" spans="1:2" x14ac:dyDescent="0.25">
      <c r="A137" s="20" t="s">
        <v>873</v>
      </c>
      <c r="B137" s="22" t="s">
        <v>874</v>
      </c>
    </row>
    <row r="138" spans="1:2" x14ac:dyDescent="0.25">
      <c r="A138" s="20" t="s">
        <v>875</v>
      </c>
      <c r="B138" s="22" t="s">
        <v>876</v>
      </c>
    </row>
    <row r="139" spans="1:2" x14ac:dyDescent="0.25">
      <c r="A139" s="20" t="s">
        <v>877</v>
      </c>
      <c r="B139" s="22" t="s">
        <v>878</v>
      </c>
    </row>
    <row r="140" spans="1:2" x14ac:dyDescent="0.25">
      <c r="A140" s="20" t="s">
        <v>879</v>
      </c>
      <c r="B140" s="22" t="s">
        <v>880</v>
      </c>
    </row>
    <row r="141" spans="1:2" x14ac:dyDescent="0.25">
      <c r="A141" s="20" t="s">
        <v>881</v>
      </c>
      <c r="B141" s="22" t="s">
        <v>882</v>
      </c>
    </row>
    <row r="142" spans="1:2" x14ac:dyDescent="0.25">
      <c r="A142" s="20" t="s">
        <v>883</v>
      </c>
      <c r="B142" s="22" t="s">
        <v>884</v>
      </c>
    </row>
    <row r="143" spans="1:2" x14ac:dyDescent="0.25">
      <c r="A143" s="20" t="s">
        <v>885</v>
      </c>
      <c r="B143" s="22" t="s">
        <v>886</v>
      </c>
    </row>
    <row r="144" spans="1:2" x14ac:dyDescent="0.25">
      <c r="A144" s="20" t="s">
        <v>887</v>
      </c>
      <c r="B144" s="22" t="s">
        <v>888</v>
      </c>
    </row>
    <row r="145" spans="1:2" x14ac:dyDescent="0.25">
      <c r="A145" s="20" t="s">
        <v>889</v>
      </c>
      <c r="B145" s="22" t="s">
        <v>890</v>
      </c>
    </row>
    <row r="146" spans="1:2" x14ac:dyDescent="0.25">
      <c r="A146" s="20" t="s">
        <v>891</v>
      </c>
      <c r="B146" s="22" t="s">
        <v>892</v>
      </c>
    </row>
    <row r="147" spans="1:2" ht="31.5" x14ac:dyDescent="0.25">
      <c r="A147" s="20" t="s">
        <v>893</v>
      </c>
      <c r="B147" s="22" t="s">
        <v>894</v>
      </c>
    </row>
    <row r="148" spans="1:2" x14ac:dyDescent="0.25">
      <c r="A148" s="20" t="s">
        <v>895</v>
      </c>
      <c r="B148" s="22" t="s">
        <v>896</v>
      </c>
    </row>
    <row r="149" spans="1:2" x14ac:dyDescent="0.25">
      <c r="A149" s="20" t="s">
        <v>897</v>
      </c>
      <c r="B149" s="22" t="s">
        <v>898</v>
      </c>
    </row>
    <row r="150" spans="1:2" x14ac:dyDescent="0.25">
      <c r="A150" s="20" t="s">
        <v>899</v>
      </c>
      <c r="B150" s="22" t="s">
        <v>900</v>
      </c>
    </row>
    <row r="151" spans="1:2" x14ac:dyDescent="0.25">
      <c r="A151" s="20" t="s">
        <v>901</v>
      </c>
      <c r="B151" s="22" t="s">
        <v>902</v>
      </c>
    </row>
    <row r="152" spans="1:2" x14ac:dyDescent="0.25">
      <c r="A152" s="20" t="s">
        <v>903</v>
      </c>
      <c r="B152" s="22" t="s">
        <v>904</v>
      </c>
    </row>
    <row r="153" spans="1:2" x14ac:dyDescent="0.25">
      <c r="A153" s="20" t="s">
        <v>905</v>
      </c>
      <c r="B153" s="22" t="s">
        <v>906</v>
      </c>
    </row>
    <row r="154" spans="1:2" x14ac:dyDescent="0.25">
      <c r="A154" s="20" t="s">
        <v>907</v>
      </c>
      <c r="B154" s="22" t="s">
        <v>908</v>
      </c>
    </row>
    <row r="155" spans="1:2" x14ac:dyDescent="0.25">
      <c r="A155" s="20" t="s">
        <v>909</v>
      </c>
      <c r="B155" s="22" t="s">
        <v>910</v>
      </c>
    </row>
    <row r="156" spans="1:2" x14ac:dyDescent="0.25">
      <c r="A156" s="20" t="s">
        <v>911</v>
      </c>
      <c r="B156" s="22" t="s">
        <v>912</v>
      </c>
    </row>
    <row r="157" spans="1:2" x14ac:dyDescent="0.25">
      <c r="A157" s="20" t="s">
        <v>913</v>
      </c>
      <c r="B157" s="22" t="s">
        <v>914</v>
      </c>
    </row>
    <row r="158" spans="1:2" x14ac:dyDescent="0.25">
      <c r="A158" s="20" t="s">
        <v>915</v>
      </c>
      <c r="B158" s="22" t="s">
        <v>916</v>
      </c>
    </row>
    <row r="159" spans="1:2" x14ac:dyDescent="0.25">
      <c r="A159" s="20" t="s">
        <v>917</v>
      </c>
      <c r="B159" s="22" t="s">
        <v>918</v>
      </c>
    </row>
    <row r="160" spans="1:2" x14ac:dyDescent="0.25">
      <c r="A160" s="20" t="s">
        <v>919</v>
      </c>
      <c r="B160" s="22" t="s">
        <v>920</v>
      </c>
    </row>
    <row r="161" spans="1:2" x14ac:dyDescent="0.25">
      <c r="A161" s="20" t="s">
        <v>921</v>
      </c>
      <c r="B161" s="22" t="s">
        <v>922</v>
      </c>
    </row>
    <row r="162" spans="1:2" x14ac:dyDescent="0.25">
      <c r="A162" s="20" t="s">
        <v>923</v>
      </c>
      <c r="B162" s="22" t="s">
        <v>924</v>
      </c>
    </row>
    <row r="163" spans="1:2" x14ac:dyDescent="0.25">
      <c r="A163" s="20" t="s">
        <v>925</v>
      </c>
      <c r="B163" s="22" t="s">
        <v>926</v>
      </c>
    </row>
    <row r="164" spans="1:2" x14ac:dyDescent="0.25">
      <c r="A164" s="20" t="s">
        <v>927</v>
      </c>
      <c r="B164" s="22" t="s">
        <v>928</v>
      </c>
    </row>
    <row r="165" spans="1:2" x14ac:dyDescent="0.25">
      <c r="A165" s="20" t="s">
        <v>929</v>
      </c>
      <c r="B165" s="22" t="s">
        <v>930</v>
      </c>
    </row>
    <row r="166" spans="1:2" x14ac:dyDescent="0.25">
      <c r="A166" s="20" t="s">
        <v>931</v>
      </c>
      <c r="B166" s="22" t="s">
        <v>932</v>
      </c>
    </row>
    <row r="167" spans="1:2" x14ac:dyDescent="0.25">
      <c r="A167" s="20" t="s">
        <v>933</v>
      </c>
      <c r="B167" s="22" t="s">
        <v>934</v>
      </c>
    </row>
    <row r="168" spans="1:2" x14ac:dyDescent="0.25">
      <c r="A168" s="20" t="s">
        <v>935</v>
      </c>
      <c r="B168" s="22" t="s">
        <v>936</v>
      </c>
    </row>
    <row r="169" spans="1:2" ht="31.5" x14ac:dyDescent="0.25">
      <c r="A169" s="20" t="s">
        <v>937</v>
      </c>
      <c r="B169" s="22" t="s">
        <v>938</v>
      </c>
    </row>
    <row r="170" spans="1:2" x14ac:dyDescent="0.25">
      <c r="A170" s="20" t="s">
        <v>939</v>
      </c>
      <c r="B170" s="22" t="s">
        <v>940</v>
      </c>
    </row>
    <row r="171" spans="1:2" x14ac:dyDescent="0.25">
      <c r="A171" s="20" t="s">
        <v>941</v>
      </c>
      <c r="B171" s="22" t="s">
        <v>942</v>
      </c>
    </row>
    <row r="172" spans="1:2" x14ac:dyDescent="0.25">
      <c r="A172" s="20" t="s">
        <v>943</v>
      </c>
      <c r="B172" s="22" t="s">
        <v>944</v>
      </c>
    </row>
    <row r="173" spans="1:2" x14ac:dyDescent="0.25">
      <c r="A173" s="20" t="s">
        <v>945</v>
      </c>
      <c r="B173" s="22" t="s">
        <v>946</v>
      </c>
    </row>
    <row r="174" spans="1:2" x14ac:dyDescent="0.25">
      <c r="A174" s="20" t="s">
        <v>947</v>
      </c>
      <c r="B174" s="22" t="s">
        <v>948</v>
      </c>
    </row>
    <row r="175" spans="1:2" x14ac:dyDescent="0.25">
      <c r="A175" s="20" t="s">
        <v>949</v>
      </c>
      <c r="B175" s="22" t="s">
        <v>950</v>
      </c>
    </row>
    <row r="176" spans="1:2" x14ac:dyDescent="0.25">
      <c r="A176" s="20" t="s">
        <v>951</v>
      </c>
      <c r="B176" s="22" t="s">
        <v>952</v>
      </c>
    </row>
    <row r="177" spans="1:2" x14ac:dyDescent="0.25">
      <c r="A177" s="20" t="s">
        <v>953</v>
      </c>
      <c r="B177" s="22" t="s">
        <v>954</v>
      </c>
    </row>
    <row r="178" spans="1:2" x14ac:dyDescent="0.25">
      <c r="A178" s="20" t="s">
        <v>955</v>
      </c>
      <c r="B178" s="22" t="s">
        <v>796</v>
      </c>
    </row>
    <row r="179" spans="1:2" x14ac:dyDescent="0.25">
      <c r="A179" s="20" t="s">
        <v>956</v>
      </c>
      <c r="B179" s="22" t="s">
        <v>957</v>
      </c>
    </row>
    <row r="180" spans="1:2" x14ac:dyDescent="0.25">
      <c r="A180" s="20" t="s">
        <v>958</v>
      </c>
      <c r="B180" s="22" t="s">
        <v>959</v>
      </c>
    </row>
    <row r="181" spans="1:2" x14ac:dyDescent="0.25">
      <c r="A181" s="20" t="s">
        <v>960</v>
      </c>
      <c r="B181" s="22" t="s">
        <v>961</v>
      </c>
    </row>
    <row r="182" spans="1:2" x14ac:dyDescent="0.25">
      <c r="A182" s="20" t="s">
        <v>962</v>
      </c>
      <c r="B182" s="22" t="s">
        <v>963</v>
      </c>
    </row>
    <row r="183" spans="1:2" x14ac:dyDescent="0.25">
      <c r="A183" s="20" t="s">
        <v>964</v>
      </c>
      <c r="B183" s="22" t="s">
        <v>965</v>
      </c>
    </row>
    <row r="184" spans="1:2" x14ac:dyDescent="0.25">
      <c r="A184" s="20" t="s">
        <v>966</v>
      </c>
      <c r="B184" s="22" t="s">
        <v>967</v>
      </c>
    </row>
    <row r="185" spans="1:2" x14ac:dyDescent="0.25">
      <c r="A185" s="20" t="s">
        <v>968</v>
      </c>
      <c r="B185" s="22" t="s">
        <v>969</v>
      </c>
    </row>
    <row r="186" spans="1:2" x14ac:dyDescent="0.25">
      <c r="A186" s="20" t="s">
        <v>970</v>
      </c>
      <c r="B186" s="22" t="s">
        <v>971</v>
      </c>
    </row>
    <row r="187" spans="1:2" ht="31.5" x14ac:dyDescent="0.25">
      <c r="A187" s="20" t="s">
        <v>972</v>
      </c>
      <c r="B187" s="22" t="s">
        <v>973</v>
      </c>
    </row>
    <row r="188" spans="1:2" x14ac:dyDescent="0.25">
      <c r="A188" s="20" t="s">
        <v>974</v>
      </c>
      <c r="B188" s="22" t="s">
        <v>975</v>
      </c>
    </row>
    <row r="189" spans="1:2" x14ac:dyDescent="0.25">
      <c r="A189" s="20" t="s">
        <v>976</v>
      </c>
      <c r="B189" s="22" t="s">
        <v>977</v>
      </c>
    </row>
    <row r="190" spans="1:2" x14ac:dyDescent="0.25">
      <c r="A190" s="20" t="s">
        <v>978</v>
      </c>
      <c r="B190" s="22" t="s">
        <v>979</v>
      </c>
    </row>
    <row r="191" spans="1:2" x14ac:dyDescent="0.25">
      <c r="A191" s="20" t="s">
        <v>980</v>
      </c>
      <c r="B191" s="22" t="s">
        <v>981</v>
      </c>
    </row>
    <row r="192" spans="1:2" x14ac:dyDescent="0.25">
      <c r="A192" s="20" t="s">
        <v>982</v>
      </c>
      <c r="B192" s="22" t="s">
        <v>983</v>
      </c>
    </row>
    <row r="193" spans="1:2" x14ac:dyDescent="0.25">
      <c r="A193" s="20" t="s">
        <v>984</v>
      </c>
      <c r="B193" s="22" t="s">
        <v>985</v>
      </c>
    </row>
    <row r="194" spans="1:2" x14ac:dyDescent="0.25">
      <c r="A194" s="20" t="s">
        <v>986</v>
      </c>
      <c r="B194" s="22" t="s">
        <v>987</v>
      </c>
    </row>
    <row r="195" spans="1:2" x14ac:dyDescent="0.25">
      <c r="A195" s="20" t="s">
        <v>988</v>
      </c>
      <c r="B195" s="22" t="s">
        <v>989</v>
      </c>
    </row>
    <row r="196" spans="1:2" x14ac:dyDescent="0.25">
      <c r="A196" s="20" t="s">
        <v>990</v>
      </c>
      <c r="B196" s="22" t="s">
        <v>991</v>
      </c>
    </row>
    <row r="197" spans="1:2" x14ac:dyDescent="0.25">
      <c r="A197" s="20" t="s">
        <v>992</v>
      </c>
      <c r="B197" s="22" t="s">
        <v>993</v>
      </c>
    </row>
    <row r="198" spans="1:2" ht="31.5" x14ac:dyDescent="0.25">
      <c r="A198" s="20" t="s">
        <v>994</v>
      </c>
      <c r="B198" s="22" t="s">
        <v>995</v>
      </c>
    </row>
    <row r="199" spans="1:2" x14ac:dyDescent="0.25">
      <c r="A199" s="20" t="s">
        <v>996</v>
      </c>
      <c r="B199" s="22" t="s">
        <v>997</v>
      </c>
    </row>
    <row r="200" spans="1:2" x14ac:dyDescent="0.25">
      <c r="A200" s="20" t="s">
        <v>998</v>
      </c>
      <c r="B200" s="22" t="s">
        <v>999</v>
      </c>
    </row>
    <row r="201" spans="1:2" x14ac:dyDescent="0.25">
      <c r="A201" s="20" t="s">
        <v>1000</v>
      </c>
      <c r="B201" s="22" t="s">
        <v>1001</v>
      </c>
    </row>
    <row r="202" spans="1:2" x14ac:dyDescent="0.25">
      <c r="A202" s="20" t="s">
        <v>1002</v>
      </c>
      <c r="B202" s="22" t="s">
        <v>1003</v>
      </c>
    </row>
    <row r="203" spans="1:2" x14ac:dyDescent="0.25">
      <c r="A203" s="20" t="s">
        <v>1004</v>
      </c>
      <c r="B203" s="22" t="s">
        <v>1005</v>
      </c>
    </row>
    <row r="204" spans="1:2" x14ac:dyDescent="0.25">
      <c r="A204" s="20" t="s">
        <v>1006</v>
      </c>
      <c r="B204" s="22" t="s">
        <v>1007</v>
      </c>
    </row>
    <row r="205" spans="1:2" x14ac:dyDescent="0.25">
      <c r="A205" s="20" t="s">
        <v>1008</v>
      </c>
      <c r="B205" s="22" t="s">
        <v>1009</v>
      </c>
    </row>
    <row r="206" spans="1:2" x14ac:dyDescent="0.25">
      <c r="A206" s="20" t="s">
        <v>1010</v>
      </c>
      <c r="B206" s="22" t="s">
        <v>1011</v>
      </c>
    </row>
    <row r="207" spans="1:2" x14ac:dyDescent="0.25">
      <c r="A207" s="20" t="s">
        <v>1012</v>
      </c>
      <c r="B207" s="22" t="s">
        <v>1013</v>
      </c>
    </row>
    <row r="208" spans="1:2" x14ac:dyDescent="0.25">
      <c r="A208" s="20" t="s">
        <v>1014</v>
      </c>
      <c r="B208" s="22" t="s">
        <v>1015</v>
      </c>
    </row>
    <row r="209" spans="1:2" x14ac:dyDescent="0.25">
      <c r="A209" s="20" t="s">
        <v>1016</v>
      </c>
      <c r="B209" s="22" t="s">
        <v>1017</v>
      </c>
    </row>
    <row r="210" spans="1:2" x14ac:dyDescent="0.25">
      <c r="A210" s="20" t="s">
        <v>1018</v>
      </c>
      <c r="B210" s="22" t="s">
        <v>1019</v>
      </c>
    </row>
    <row r="211" spans="1:2" x14ac:dyDescent="0.25">
      <c r="A211" s="20" t="s">
        <v>1020</v>
      </c>
      <c r="B211" s="22" t="s">
        <v>1021</v>
      </c>
    </row>
    <row r="212" spans="1:2" x14ac:dyDescent="0.25">
      <c r="A212" s="20" t="s">
        <v>1022</v>
      </c>
      <c r="B212" s="22" t="s">
        <v>1023</v>
      </c>
    </row>
    <row r="213" spans="1:2" x14ac:dyDescent="0.25">
      <c r="A213" s="20" t="s">
        <v>1024</v>
      </c>
      <c r="B213" s="22" t="s">
        <v>1021</v>
      </c>
    </row>
    <row r="214" spans="1:2" x14ac:dyDescent="0.25">
      <c r="A214" s="20" t="s">
        <v>1025</v>
      </c>
      <c r="B214" s="22" t="s">
        <v>1026</v>
      </c>
    </row>
    <row r="215" spans="1:2" x14ac:dyDescent="0.25">
      <c r="A215" s="20" t="s">
        <v>1027</v>
      </c>
      <c r="B215" s="22" t="s">
        <v>1028</v>
      </c>
    </row>
    <row r="216" spans="1:2" x14ac:dyDescent="0.25">
      <c r="A216" s="20" t="s">
        <v>1029</v>
      </c>
      <c r="B216" s="22" t="s">
        <v>1030</v>
      </c>
    </row>
    <row r="217" spans="1:2" x14ac:dyDescent="0.25">
      <c r="A217" s="20" t="s">
        <v>1031</v>
      </c>
      <c r="B217" s="22" t="s">
        <v>916</v>
      </c>
    </row>
    <row r="218" spans="1:2" x14ac:dyDescent="0.25">
      <c r="A218" s="20" t="s">
        <v>1032</v>
      </c>
      <c r="B218" s="22" t="s">
        <v>1033</v>
      </c>
    </row>
    <row r="219" spans="1:2" x14ac:dyDescent="0.25">
      <c r="A219" s="20" t="s">
        <v>1034</v>
      </c>
      <c r="B219" s="22" t="s">
        <v>1035</v>
      </c>
    </row>
    <row r="220" spans="1:2" x14ac:dyDescent="0.25">
      <c r="A220" s="20" t="s">
        <v>1036</v>
      </c>
      <c r="B220" s="22" t="s">
        <v>1037</v>
      </c>
    </row>
    <row r="221" spans="1:2" x14ac:dyDescent="0.25">
      <c r="A221" s="20" t="s">
        <v>1038</v>
      </c>
      <c r="B221" s="22" t="s">
        <v>1039</v>
      </c>
    </row>
    <row r="222" spans="1:2" x14ac:dyDescent="0.25">
      <c r="A222" s="20" t="s">
        <v>1040</v>
      </c>
      <c r="B222" s="22" t="s">
        <v>1041</v>
      </c>
    </row>
    <row r="223" spans="1:2" x14ac:dyDescent="0.25">
      <c r="A223" s="20" t="s">
        <v>1042</v>
      </c>
      <c r="B223" s="22" t="s">
        <v>1043</v>
      </c>
    </row>
    <row r="224" spans="1:2" x14ac:dyDescent="0.25">
      <c r="A224" s="20" t="s">
        <v>1044</v>
      </c>
      <c r="B224" s="22" t="s">
        <v>1045</v>
      </c>
    </row>
    <row r="225" spans="1:2" x14ac:dyDescent="0.25">
      <c r="A225" s="20" t="s">
        <v>1046</v>
      </c>
      <c r="B225" s="22" t="s">
        <v>1047</v>
      </c>
    </row>
    <row r="226" spans="1:2" x14ac:dyDescent="0.25">
      <c r="A226" s="20" t="s">
        <v>1048</v>
      </c>
      <c r="B226" s="22" t="s">
        <v>1049</v>
      </c>
    </row>
    <row r="227" spans="1:2" x14ac:dyDescent="0.25">
      <c r="A227" s="20" t="s">
        <v>1050</v>
      </c>
      <c r="B227" s="22" t="s">
        <v>1051</v>
      </c>
    </row>
    <row r="228" spans="1:2" x14ac:dyDescent="0.25">
      <c r="A228" s="20" t="s">
        <v>1052</v>
      </c>
      <c r="B228" s="22" t="s">
        <v>1053</v>
      </c>
    </row>
    <row r="229" spans="1:2" x14ac:dyDescent="0.25">
      <c r="A229" s="20" t="s">
        <v>1054</v>
      </c>
      <c r="B229" s="22" t="s">
        <v>1055</v>
      </c>
    </row>
    <row r="230" spans="1:2" x14ac:dyDescent="0.25">
      <c r="A230" s="20" t="s">
        <v>1056</v>
      </c>
      <c r="B230" s="22" t="s">
        <v>1023</v>
      </c>
    </row>
    <row r="231" spans="1:2" x14ac:dyDescent="0.25">
      <c r="A231" s="20" t="s">
        <v>1057</v>
      </c>
      <c r="B231" s="22" t="s">
        <v>1058</v>
      </c>
    </row>
    <row r="232" spans="1:2" x14ac:dyDescent="0.25">
      <c r="A232" s="20" t="s">
        <v>1059</v>
      </c>
      <c r="B232" s="22" t="s">
        <v>1060</v>
      </c>
    </row>
    <row r="233" spans="1:2" x14ac:dyDescent="0.25">
      <c r="A233" s="20" t="s">
        <v>1061</v>
      </c>
      <c r="B233" s="22" t="s">
        <v>1062</v>
      </c>
    </row>
    <row r="234" spans="1:2" x14ac:dyDescent="0.25">
      <c r="A234" s="20" t="s">
        <v>1063</v>
      </c>
      <c r="B234" s="22" t="s">
        <v>1064</v>
      </c>
    </row>
    <row r="235" spans="1:2" x14ac:dyDescent="0.25">
      <c r="A235" s="20" t="s">
        <v>1065</v>
      </c>
      <c r="B235" s="22" t="s">
        <v>1066</v>
      </c>
    </row>
    <row r="236" spans="1:2" x14ac:dyDescent="0.25">
      <c r="A236" s="20" t="s">
        <v>1067</v>
      </c>
      <c r="B236" s="22" t="s">
        <v>1068</v>
      </c>
    </row>
    <row r="237" spans="1:2" x14ac:dyDescent="0.25">
      <c r="A237" s="20" t="s">
        <v>1069</v>
      </c>
      <c r="B237" s="22" t="s">
        <v>1070</v>
      </c>
    </row>
    <row r="238" spans="1:2" x14ac:dyDescent="0.25">
      <c r="A238" s="20" t="s">
        <v>1071</v>
      </c>
      <c r="B238" s="22" t="s">
        <v>1072</v>
      </c>
    </row>
    <row r="239" spans="1:2" x14ac:dyDescent="0.25">
      <c r="A239" s="20" t="s">
        <v>1073</v>
      </c>
      <c r="B239" s="22" t="s">
        <v>1074</v>
      </c>
    </row>
    <row r="240" spans="1:2" x14ac:dyDescent="0.25">
      <c r="A240" s="20" t="s">
        <v>1075</v>
      </c>
      <c r="B240" s="22" t="s">
        <v>1051</v>
      </c>
    </row>
    <row r="241" spans="1:2" x14ac:dyDescent="0.25">
      <c r="A241" s="20" t="s">
        <v>1076</v>
      </c>
      <c r="B241" s="22" t="s">
        <v>1077</v>
      </c>
    </row>
    <row r="242" spans="1:2" x14ac:dyDescent="0.25">
      <c r="A242" s="20" t="s">
        <v>1078</v>
      </c>
      <c r="B242" s="22" t="s">
        <v>1079</v>
      </c>
    </row>
    <row r="243" spans="1:2" x14ac:dyDescent="0.25">
      <c r="A243" s="20" t="s">
        <v>1080</v>
      </c>
      <c r="B243" s="22" t="s">
        <v>1081</v>
      </c>
    </row>
    <row r="244" spans="1:2" x14ac:dyDescent="0.25">
      <c r="A244" s="20" t="s">
        <v>1082</v>
      </c>
      <c r="B244" s="22" t="s">
        <v>1083</v>
      </c>
    </row>
    <row r="245" spans="1:2" x14ac:dyDescent="0.25">
      <c r="A245" s="20" t="s">
        <v>1084</v>
      </c>
      <c r="B245" s="22" t="s">
        <v>1085</v>
      </c>
    </row>
    <row r="246" spans="1:2" x14ac:dyDescent="0.25">
      <c r="A246" s="20" t="s">
        <v>1086</v>
      </c>
      <c r="B246" s="22" t="s">
        <v>914</v>
      </c>
    </row>
    <row r="247" spans="1:2" x14ac:dyDescent="0.25">
      <c r="A247" s="20" t="s">
        <v>1087</v>
      </c>
      <c r="B247" s="22" t="s">
        <v>1088</v>
      </c>
    </row>
    <row r="248" spans="1:2" x14ac:dyDescent="0.25">
      <c r="A248" s="20" t="s">
        <v>1089</v>
      </c>
      <c r="B248" s="22" t="s">
        <v>1090</v>
      </c>
    </row>
    <row r="249" spans="1:2" x14ac:dyDescent="0.25">
      <c r="A249" s="20" t="s">
        <v>1091</v>
      </c>
      <c r="B249" s="22" t="s">
        <v>1092</v>
      </c>
    </row>
    <row r="250" spans="1:2" x14ac:dyDescent="0.25">
      <c r="A250" s="20" t="s">
        <v>1093</v>
      </c>
      <c r="B250" s="22" t="s">
        <v>1094</v>
      </c>
    </row>
    <row r="251" spans="1:2" x14ac:dyDescent="0.25">
      <c r="A251" s="20" t="s">
        <v>1095</v>
      </c>
      <c r="B251" s="22" t="s">
        <v>1096</v>
      </c>
    </row>
    <row r="252" spans="1:2" x14ac:dyDescent="0.25">
      <c r="A252" s="20" t="s">
        <v>1097</v>
      </c>
      <c r="B252" s="22" t="s">
        <v>1098</v>
      </c>
    </row>
    <row r="253" spans="1:2" ht="31.5" x14ac:dyDescent="0.25">
      <c r="A253" s="20" t="s">
        <v>1099</v>
      </c>
      <c r="B253" s="22" t="s">
        <v>1100</v>
      </c>
    </row>
    <row r="254" spans="1:2" x14ac:dyDescent="0.25">
      <c r="A254" s="20" t="s">
        <v>1101</v>
      </c>
      <c r="B254" s="22" t="s">
        <v>1102</v>
      </c>
    </row>
    <row r="255" spans="1:2" x14ac:dyDescent="0.25">
      <c r="A255" s="20" t="s">
        <v>1103</v>
      </c>
      <c r="B255" s="22" t="s">
        <v>1104</v>
      </c>
    </row>
    <row r="256" spans="1:2" x14ac:dyDescent="0.25">
      <c r="A256" s="20" t="s">
        <v>1105</v>
      </c>
      <c r="B256" s="22" t="s">
        <v>1106</v>
      </c>
    </row>
    <row r="257" spans="1:2" x14ac:dyDescent="0.25">
      <c r="A257" s="20" t="s">
        <v>1107</v>
      </c>
      <c r="B257" s="22" t="s">
        <v>1108</v>
      </c>
    </row>
    <row r="258" spans="1:2" x14ac:dyDescent="0.25">
      <c r="A258" s="20" t="s">
        <v>1109</v>
      </c>
      <c r="B258" s="22" t="s">
        <v>1110</v>
      </c>
    </row>
    <row r="259" spans="1:2" x14ac:dyDescent="0.25">
      <c r="A259" s="20" t="s">
        <v>1111</v>
      </c>
      <c r="B259" s="22" t="s">
        <v>1112</v>
      </c>
    </row>
    <row r="260" spans="1:2" x14ac:dyDescent="0.25">
      <c r="A260" s="20" t="s">
        <v>1113</v>
      </c>
      <c r="B260" s="22" t="s">
        <v>1114</v>
      </c>
    </row>
    <row r="261" spans="1:2" x14ac:dyDescent="0.25">
      <c r="A261" s="20" t="s">
        <v>1115</v>
      </c>
      <c r="B261" s="22" t="s">
        <v>1116</v>
      </c>
    </row>
    <row r="262" spans="1:2" x14ac:dyDescent="0.25">
      <c r="A262" s="20" t="s">
        <v>1117</v>
      </c>
      <c r="B262" s="22" t="s">
        <v>1118</v>
      </c>
    </row>
    <row r="263" spans="1:2" x14ac:dyDescent="0.25">
      <c r="A263" s="20" t="s">
        <v>1119</v>
      </c>
      <c r="B263" s="22" t="s">
        <v>1120</v>
      </c>
    </row>
    <row r="264" spans="1:2" x14ac:dyDescent="0.25">
      <c r="A264" s="20" t="s">
        <v>1121</v>
      </c>
      <c r="B264" s="22" t="s">
        <v>1122</v>
      </c>
    </row>
    <row r="265" spans="1:2" x14ac:dyDescent="0.25">
      <c r="A265" s="20" t="s">
        <v>1123</v>
      </c>
      <c r="B265" s="22" t="s">
        <v>1124</v>
      </c>
    </row>
    <row r="266" spans="1:2" x14ac:dyDescent="0.25">
      <c r="A266" s="20" t="s">
        <v>1125</v>
      </c>
      <c r="B266" s="22" t="s">
        <v>1126</v>
      </c>
    </row>
    <row r="267" spans="1:2" x14ac:dyDescent="0.25">
      <c r="A267" s="20" t="s">
        <v>1127</v>
      </c>
      <c r="B267" s="22" t="s">
        <v>1128</v>
      </c>
    </row>
    <row r="268" spans="1:2" x14ac:dyDescent="0.25">
      <c r="A268" s="20" t="s">
        <v>1129</v>
      </c>
      <c r="B268" s="22" t="s">
        <v>1130</v>
      </c>
    </row>
    <row r="269" spans="1:2" x14ac:dyDescent="0.25">
      <c r="A269" s="20" t="s">
        <v>1131</v>
      </c>
      <c r="B269" s="22" t="s">
        <v>1132</v>
      </c>
    </row>
    <row r="270" spans="1:2" x14ac:dyDescent="0.25">
      <c r="A270" s="20" t="s">
        <v>1133</v>
      </c>
      <c r="B270" s="22" t="s">
        <v>1134</v>
      </c>
    </row>
    <row r="271" spans="1:2" x14ac:dyDescent="0.25">
      <c r="A271" s="20" t="s">
        <v>1135</v>
      </c>
      <c r="B271" s="22" t="s">
        <v>1136</v>
      </c>
    </row>
    <row r="272" spans="1:2" x14ac:dyDescent="0.25">
      <c r="A272" s="20" t="s">
        <v>1137</v>
      </c>
      <c r="B272" s="22" t="s">
        <v>1138</v>
      </c>
    </row>
    <row r="273" spans="1:2" x14ac:dyDescent="0.25">
      <c r="A273" s="20" t="s">
        <v>1139</v>
      </c>
      <c r="B273" s="22" t="s">
        <v>1140</v>
      </c>
    </row>
    <row r="274" spans="1:2" x14ac:dyDescent="0.25">
      <c r="A274" s="20" t="s">
        <v>1141</v>
      </c>
      <c r="B274" s="22" t="s">
        <v>1015</v>
      </c>
    </row>
    <row r="275" spans="1:2" x14ac:dyDescent="0.25">
      <c r="A275" s="20" t="s">
        <v>1142</v>
      </c>
      <c r="B275" s="22" t="s">
        <v>1143</v>
      </c>
    </row>
    <row r="276" spans="1:2" x14ac:dyDescent="0.25">
      <c r="A276" s="20" t="s">
        <v>1144</v>
      </c>
      <c r="B276" s="22" t="s">
        <v>1145</v>
      </c>
    </row>
    <row r="277" spans="1:2" x14ac:dyDescent="0.25">
      <c r="A277" s="20" t="s">
        <v>1146</v>
      </c>
      <c r="B277" s="22" t="s">
        <v>1147</v>
      </c>
    </row>
    <row r="278" spans="1:2" x14ac:dyDescent="0.25">
      <c r="A278" s="20" t="s">
        <v>1148</v>
      </c>
      <c r="B278" s="22" t="s">
        <v>1149</v>
      </c>
    </row>
    <row r="279" spans="1:2" x14ac:dyDescent="0.25">
      <c r="A279" s="20" t="s">
        <v>1150</v>
      </c>
      <c r="B279" s="22" t="s">
        <v>1151</v>
      </c>
    </row>
    <row r="280" spans="1:2" x14ac:dyDescent="0.25">
      <c r="A280" s="20" t="s">
        <v>1152</v>
      </c>
      <c r="B280" s="22" t="s">
        <v>1153</v>
      </c>
    </row>
    <row r="281" spans="1:2" x14ac:dyDescent="0.25">
      <c r="A281" s="20" t="s">
        <v>1154</v>
      </c>
      <c r="B281" s="22" t="s">
        <v>1155</v>
      </c>
    </row>
    <row r="282" spans="1:2" x14ac:dyDescent="0.25">
      <c r="A282" s="20" t="s">
        <v>1156</v>
      </c>
      <c r="B282" s="22" t="s">
        <v>1157</v>
      </c>
    </row>
    <row r="283" spans="1:2" x14ac:dyDescent="0.25">
      <c r="A283" s="20" t="s">
        <v>1158</v>
      </c>
      <c r="B283" s="22" t="s">
        <v>1159</v>
      </c>
    </row>
    <row r="284" spans="1:2" x14ac:dyDescent="0.25">
      <c r="A284" s="20" t="s">
        <v>1160</v>
      </c>
      <c r="B284" s="22" t="s">
        <v>1161</v>
      </c>
    </row>
    <row r="285" spans="1:2" x14ac:dyDescent="0.25">
      <c r="A285" s="20" t="s">
        <v>1162</v>
      </c>
      <c r="B285" s="22" t="s">
        <v>1163</v>
      </c>
    </row>
    <row r="286" spans="1:2" x14ac:dyDescent="0.25">
      <c r="A286" s="20" t="s">
        <v>1164</v>
      </c>
      <c r="B286" s="22" t="s">
        <v>1165</v>
      </c>
    </row>
    <row r="287" spans="1:2" x14ac:dyDescent="0.25">
      <c r="A287" s="20" t="s">
        <v>1166</v>
      </c>
      <c r="B287" s="22" t="s">
        <v>1167</v>
      </c>
    </row>
    <row r="288" spans="1:2" x14ac:dyDescent="0.25">
      <c r="A288" s="20" t="s">
        <v>1168</v>
      </c>
      <c r="B288" s="22" t="s">
        <v>1169</v>
      </c>
    </row>
    <row r="289" spans="1:2" x14ac:dyDescent="0.25">
      <c r="A289" s="20" t="s">
        <v>1170</v>
      </c>
      <c r="B289" s="22" t="s">
        <v>1171</v>
      </c>
    </row>
    <row r="290" spans="1:2" x14ac:dyDescent="0.25">
      <c r="A290" s="20" t="s">
        <v>1172</v>
      </c>
      <c r="B290" s="22" t="s">
        <v>1173</v>
      </c>
    </row>
    <row r="291" spans="1:2" x14ac:dyDescent="0.25">
      <c r="A291" s="20" t="s">
        <v>1174</v>
      </c>
      <c r="B291" s="22" t="s">
        <v>1001</v>
      </c>
    </row>
    <row r="292" spans="1:2" x14ac:dyDescent="0.25">
      <c r="A292" s="20" t="s">
        <v>1175</v>
      </c>
      <c r="B292" s="22" t="s">
        <v>1176</v>
      </c>
    </row>
    <row r="293" spans="1:2" x14ac:dyDescent="0.25">
      <c r="A293" s="20" t="s">
        <v>1177</v>
      </c>
      <c r="B293" s="22" t="s">
        <v>1178</v>
      </c>
    </row>
    <row r="294" spans="1:2" x14ac:dyDescent="0.25">
      <c r="A294" s="20" t="s">
        <v>1179</v>
      </c>
      <c r="B294" s="22" t="s">
        <v>1180</v>
      </c>
    </row>
    <row r="295" spans="1:2" x14ac:dyDescent="0.25">
      <c r="A295" s="20" t="s">
        <v>1181</v>
      </c>
      <c r="B295" s="22" t="s">
        <v>1182</v>
      </c>
    </row>
    <row r="296" spans="1:2" x14ac:dyDescent="0.25">
      <c r="A296" s="20" t="s">
        <v>1183</v>
      </c>
      <c r="B296" s="22" t="s">
        <v>1184</v>
      </c>
    </row>
    <row r="297" spans="1:2" x14ac:dyDescent="0.25">
      <c r="A297" s="20" t="s">
        <v>1185</v>
      </c>
      <c r="B297" s="22" t="s">
        <v>1186</v>
      </c>
    </row>
    <row r="298" spans="1:2" x14ac:dyDescent="0.25">
      <c r="A298" s="20" t="s">
        <v>1187</v>
      </c>
      <c r="B298" s="22" t="s">
        <v>1188</v>
      </c>
    </row>
    <row r="299" spans="1:2" x14ac:dyDescent="0.25">
      <c r="A299" s="20" t="s">
        <v>1189</v>
      </c>
      <c r="B299" s="22" t="s">
        <v>1190</v>
      </c>
    </row>
    <row r="300" spans="1:2" x14ac:dyDescent="0.25">
      <c r="A300" s="20" t="s">
        <v>1191</v>
      </c>
      <c r="B300" s="22" t="s">
        <v>1192</v>
      </c>
    </row>
    <row r="301" spans="1:2" x14ac:dyDescent="0.25">
      <c r="A301" s="20" t="s">
        <v>1193</v>
      </c>
      <c r="B301" s="22" t="s">
        <v>1194</v>
      </c>
    </row>
    <row r="302" spans="1:2" x14ac:dyDescent="0.25">
      <c r="A302" s="20" t="s">
        <v>1195</v>
      </c>
      <c r="B302" s="22" t="s">
        <v>1196</v>
      </c>
    </row>
    <row r="303" spans="1:2" x14ac:dyDescent="0.25">
      <c r="A303" s="20" t="s">
        <v>1197</v>
      </c>
      <c r="B303" s="22" t="s">
        <v>1198</v>
      </c>
    </row>
    <row r="304" spans="1:2" x14ac:dyDescent="0.25">
      <c r="A304" s="20" t="s">
        <v>1199</v>
      </c>
      <c r="B304" s="22" t="s">
        <v>1192</v>
      </c>
    </row>
    <row r="305" spans="1:2" x14ac:dyDescent="0.25">
      <c r="A305" s="20" t="s">
        <v>1200</v>
      </c>
      <c r="B305" s="22" t="s">
        <v>1201</v>
      </c>
    </row>
    <row r="306" spans="1:2" x14ac:dyDescent="0.25">
      <c r="A306" s="20" t="s">
        <v>1202</v>
      </c>
      <c r="B306" s="22" t="s">
        <v>1203</v>
      </c>
    </row>
    <row r="307" spans="1:2" x14ac:dyDescent="0.25">
      <c r="A307" s="20" t="s">
        <v>1204</v>
      </c>
      <c r="B307" s="22" t="s">
        <v>1205</v>
      </c>
    </row>
    <row r="308" spans="1:2" x14ac:dyDescent="0.25">
      <c r="A308" s="20" t="s">
        <v>1206</v>
      </c>
      <c r="B308" s="22" t="s">
        <v>1207</v>
      </c>
    </row>
    <row r="309" spans="1:2" x14ac:dyDescent="0.25">
      <c r="A309" s="20" t="s">
        <v>1208</v>
      </c>
      <c r="B309" s="22" t="s">
        <v>1209</v>
      </c>
    </row>
    <row r="310" spans="1:2" x14ac:dyDescent="0.25">
      <c r="A310" s="20" t="s">
        <v>1210</v>
      </c>
      <c r="B310" s="22" t="s">
        <v>1211</v>
      </c>
    </row>
    <row r="311" spans="1:2" x14ac:dyDescent="0.25">
      <c r="A311" s="20" t="s">
        <v>1212</v>
      </c>
      <c r="B311" s="22" t="s">
        <v>1213</v>
      </c>
    </row>
    <row r="312" spans="1:2" x14ac:dyDescent="0.25">
      <c r="A312" s="20" t="s">
        <v>1214</v>
      </c>
      <c r="B312" s="22" t="s">
        <v>1215</v>
      </c>
    </row>
    <row r="313" spans="1:2" x14ac:dyDescent="0.25">
      <c r="A313" s="20" t="s">
        <v>1216</v>
      </c>
      <c r="B313" s="22" t="s">
        <v>1217</v>
      </c>
    </row>
    <row r="314" spans="1:2" x14ac:dyDescent="0.25">
      <c r="A314" s="20" t="s">
        <v>1218</v>
      </c>
      <c r="B314" s="22" t="s">
        <v>1219</v>
      </c>
    </row>
    <row r="315" spans="1:2" x14ac:dyDescent="0.25">
      <c r="A315" s="20" t="s">
        <v>1220</v>
      </c>
      <c r="B315" s="22" t="s">
        <v>1221</v>
      </c>
    </row>
    <row r="316" spans="1:2" x14ac:dyDescent="0.25">
      <c r="A316" s="20" t="s">
        <v>1222</v>
      </c>
      <c r="B316" s="22" t="s">
        <v>1223</v>
      </c>
    </row>
    <row r="317" spans="1:2" x14ac:dyDescent="0.25">
      <c r="A317" s="20" t="s">
        <v>1224</v>
      </c>
      <c r="B317" s="22" t="s">
        <v>1225</v>
      </c>
    </row>
    <row r="318" spans="1:2" x14ac:dyDescent="0.25">
      <c r="A318" s="20" t="s">
        <v>1226</v>
      </c>
      <c r="B318" s="22" t="s">
        <v>1227</v>
      </c>
    </row>
    <row r="319" spans="1:2" x14ac:dyDescent="0.25">
      <c r="A319" s="20" t="s">
        <v>1228</v>
      </c>
      <c r="B319" s="22" t="s">
        <v>1229</v>
      </c>
    </row>
    <row r="320" spans="1:2" ht="31.5" x14ac:dyDescent="0.25">
      <c r="A320" s="20" t="s">
        <v>1230</v>
      </c>
      <c r="B320" s="22" t="s">
        <v>1231</v>
      </c>
    </row>
    <row r="321" spans="1:2" x14ac:dyDescent="0.25">
      <c r="A321" s="20" t="s">
        <v>1232</v>
      </c>
      <c r="B321" s="22" t="s">
        <v>1233</v>
      </c>
    </row>
    <row r="322" spans="1:2" ht="31.5" x14ac:dyDescent="0.25">
      <c r="A322" s="20" t="s">
        <v>1234</v>
      </c>
      <c r="B322" s="22" t="s">
        <v>1235</v>
      </c>
    </row>
    <row r="323" spans="1:2" x14ac:dyDescent="0.25">
      <c r="A323" s="20" t="s">
        <v>1236</v>
      </c>
      <c r="B323" s="22" t="s">
        <v>1237</v>
      </c>
    </row>
    <row r="324" spans="1:2" ht="31.5" x14ac:dyDescent="0.25">
      <c r="A324" s="20" t="s">
        <v>1238</v>
      </c>
      <c r="B324" s="22" t="s">
        <v>1239</v>
      </c>
    </row>
    <row r="325" spans="1:2" x14ac:dyDescent="0.25">
      <c r="A325" s="20" t="s">
        <v>1240</v>
      </c>
      <c r="B325" s="22" t="s">
        <v>1241</v>
      </c>
    </row>
    <row r="326" spans="1:2" x14ac:dyDescent="0.25">
      <c r="A326" s="20" t="s">
        <v>1242</v>
      </c>
      <c r="B326" s="22" t="s">
        <v>1243</v>
      </c>
    </row>
    <row r="327" spans="1:2" x14ac:dyDescent="0.25">
      <c r="A327" s="20" t="s">
        <v>1244</v>
      </c>
      <c r="B327" s="22" t="s">
        <v>1245</v>
      </c>
    </row>
    <row r="328" spans="1:2" x14ac:dyDescent="0.25">
      <c r="A328" s="20" t="s">
        <v>1246</v>
      </c>
      <c r="B328" s="22" t="s">
        <v>1247</v>
      </c>
    </row>
    <row r="329" spans="1:2" x14ac:dyDescent="0.25">
      <c r="A329" s="20" t="s">
        <v>1248</v>
      </c>
      <c r="B329" s="22" t="s">
        <v>1249</v>
      </c>
    </row>
    <row r="330" spans="1:2" x14ac:dyDescent="0.25">
      <c r="A330" s="20" t="s">
        <v>1250</v>
      </c>
      <c r="B330" s="22" t="s">
        <v>1251</v>
      </c>
    </row>
    <row r="331" spans="1:2" x14ac:dyDescent="0.25">
      <c r="A331" s="20" t="s">
        <v>1252</v>
      </c>
      <c r="B331" s="22" t="s">
        <v>1253</v>
      </c>
    </row>
    <row r="332" spans="1:2" ht="31.5" x14ac:dyDescent="0.25">
      <c r="A332" s="20" t="s">
        <v>1254</v>
      </c>
      <c r="B332" s="22" t="s">
        <v>1255</v>
      </c>
    </row>
    <row r="333" spans="1:2" x14ac:dyDescent="0.25">
      <c r="A333" s="20" t="s">
        <v>1256</v>
      </c>
      <c r="B333" s="22" t="s">
        <v>1257</v>
      </c>
    </row>
    <row r="334" spans="1:2" x14ac:dyDescent="0.25">
      <c r="A334" s="20" t="s">
        <v>1258</v>
      </c>
      <c r="B334" s="22" t="s">
        <v>1259</v>
      </c>
    </row>
    <row r="335" spans="1:2" x14ac:dyDescent="0.25">
      <c r="A335" s="20" t="s">
        <v>1260</v>
      </c>
      <c r="B335" s="22" t="s">
        <v>1261</v>
      </c>
    </row>
    <row r="336" spans="1:2" ht="31.5" x14ac:dyDescent="0.25">
      <c r="A336" s="20" t="s">
        <v>1262</v>
      </c>
      <c r="B336" s="22" t="s">
        <v>1263</v>
      </c>
    </row>
    <row r="337" spans="1:2" x14ac:dyDescent="0.25">
      <c r="A337" s="20" t="s">
        <v>1264</v>
      </c>
      <c r="B337" s="22" t="s">
        <v>1265</v>
      </c>
    </row>
    <row r="338" spans="1:2" x14ac:dyDescent="0.25">
      <c r="A338" s="20" t="s">
        <v>1266</v>
      </c>
      <c r="B338" s="22" t="s">
        <v>1267</v>
      </c>
    </row>
    <row r="339" spans="1:2" ht="31.5" x14ac:dyDescent="0.25">
      <c r="A339" s="20" t="s">
        <v>1268</v>
      </c>
      <c r="B339" s="22" t="s">
        <v>1269</v>
      </c>
    </row>
    <row r="340" spans="1:2" x14ac:dyDescent="0.25">
      <c r="A340" s="20" t="s">
        <v>1270</v>
      </c>
      <c r="B340" s="22" t="s">
        <v>1271</v>
      </c>
    </row>
    <row r="341" spans="1:2" ht="31.5" x14ac:dyDescent="0.25">
      <c r="A341" s="20" t="s">
        <v>1272</v>
      </c>
      <c r="B341" s="22" t="s">
        <v>1273</v>
      </c>
    </row>
    <row r="342" spans="1:2" ht="31.5" x14ac:dyDescent="0.25">
      <c r="A342" s="20" t="s">
        <v>1274</v>
      </c>
      <c r="B342" s="22" t="s">
        <v>1275</v>
      </c>
    </row>
    <row r="343" spans="1:2" ht="31.5" x14ac:dyDescent="0.25">
      <c r="A343" s="20" t="s">
        <v>1276</v>
      </c>
      <c r="B343" s="22" t="s">
        <v>1277</v>
      </c>
    </row>
    <row r="344" spans="1:2" x14ac:dyDescent="0.25">
      <c r="A344" s="20" t="s">
        <v>1278</v>
      </c>
      <c r="B344" s="22" t="s">
        <v>1279</v>
      </c>
    </row>
    <row r="345" spans="1:2" x14ac:dyDescent="0.25">
      <c r="A345" s="20" t="s">
        <v>1280</v>
      </c>
      <c r="B345" s="22" t="s">
        <v>1281</v>
      </c>
    </row>
    <row r="346" spans="1:2" x14ac:dyDescent="0.25">
      <c r="A346" s="20" t="s">
        <v>1282</v>
      </c>
      <c r="B346" s="22" t="s">
        <v>1283</v>
      </c>
    </row>
    <row r="347" spans="1:2" ht="31.5" x14ac:dyDescent="0.25">
      <c r="A347" s="20" t="s">
        <v>1284</v>
      </c>
      <c r="B347" s="22" t="s">
        <v>1285</v>
      </c>
    </row>
    <row r="348" spans="1:2" ht="31.5" x14ac:dyDescent="0.25">
      <c r="A348" s="20" t="s">
        <v>1286</v>
      </c>
      <c r="B348" s="22" t="s">
        <v>1287</v>
      </c>
    </row>
    <row r="349" spans="1:2" x14ac:dyDescent="0.25">
      <c r="A349" s="20" t="s">
        <v>1288</v>
      </c>
      <c r="B349" s="22" t="s">
        <v>1289</v>
      </c>
    </row>
    <row r="350" spans="1:2" ht="31.5" x14ac:dyDescent="0.25">
      <c r="A350" s="20" t="s">
        <v>1290</v>
      </c>
      <c r="B350" s="22" t="s">
        <v>1291</v>
      </c>
    </row>
    <row r="351" spans="1:2" x14ac:dyDescent="0.25">
      <c r="A351" s="20" t="s">
        <v>1292</v>
      </c>
      <c r="B351" s="22" t="s">
        <v>1293</v>
      </c>
    </row>
    <row r="352" spans="1:2" x14ac:dyDescent="0.25">
      <c r="A352" s="20" t="s">
        <v>1294</v>
      </c>
      <c r="B352" s="22" t="s">
        <v>1295</v>
      </c>
    </row>
    <row r="353" spans="1:2" x14ac:dyDescent="0.25">
      <c r="A353" s="20" t="s">
        <v>1296</v>
      </c>
      <c r="B353" s="22" t="s">
        <v>1297</v>
      </c>
    </row>
    <row r="354" spans="1:2" x14ac:dyDescent="0.25">
      <c r="A354" s="20" t="s">
        <v>1298</v>
      </c>
      <c r="B354" s="22" t="s">
        <v>1299</v>
      </c>
    </row>
    <row r="355" spans="1:2" x14ac:dyDescent="0.25">
      <c r="A355" s="20" t="s">
        <v>1300</v>
      </c>
      <c r="B355" s="22" t="s">
        <v>1301</v>
      </c>
    </row>
    <row r="356" spans="1:2" x14ac:dyDescent="0.25">
      <c r="A356" s="20" t="s">
        <v>1302</v>
      </c>
      <c r="B356" s="22" t="s">
        <v>1303</v>
      </c>
    </row>
    <row r="357" spans="1:2" x14ac:dyDescent="0.25">
      <c r="A357" s="20" t="s">
        <v>1304</v>
      </c>
      <c r="B357" s="22" t="s">
        <v>1305</v>
      </c>
    </row>
    <row r="358" spans="1:2" ht="31.5" x14ac:dyDescent="0.25">
      <c r="A358" s="20" t="s">
        <v>1306</v>
      </c>
      <c r="B358" s="22" t="s">
        <v>1307</v>
      </c>
    </row>
    <row r="359" spans="1:2" x14ac:dyDescent="0.25">
      <c r="A359" s="20" t="s">
        <v>1308</v>
      </c>
      <c r="B359" s="22" t="s">
        <v>1309</v>
      </c>
    </row>
    <row r="360" spans="1:2" x14ac:dyDescent="0.25">
      <c r="A360" s="20" t="s">
        <v>1310</v>
      </c>
      <c r="B360" s="22" t="s">
        <v>1311</v>
      </c>
    </row>
    <row r="361" spans="1:2" x14ac:dyDescent="0.25">
      <c r="A361" s="20" t="s">
        <v>1312</v>
      </c>
      <c r="B361" s="22" t="s">
        <v>1313</v>
      </c>
    </row>
    <row r="362" spans="1:2" ht="31.5" x14ac:dyDescent="0.25">
      <c r="A362" s="20" t="s">
        <v>1314</v>
      </c>
      <c r="B362" s="22" t="s">
        <v>1315</v>
      </c>
    </row>
    <row r="363" spans="1:2" x14ac:dyDescent="0.25">
      <c r="A363" s="20" t="s">
        <v>1316</v>
      </c>
      <c r="B363" s="22" t="s">
        <v>1317</v>
      </c>
    </row>
    <row r="364" spans="1:2" ht="31.5" x14ac:dyDescent="0.25">
      <c r="A364" s="20" t="s">
        <v>1318</v>
      </c>
      <c r="B364" s="22" t="s">
        <v>1319</v>
      </c>
    </row>
    <row r="365" spans="1:2" x14ac:dyDescent="0.25">
      <c r="A365" s="20" t="s">
        <v>1320</v>
      </c>
      <c r="B365" s="22" t="s">
        <v>1321</v>
      </c>
    </row>
    <row r="366" spans="1:2" x14ac:dyDescent="0.25">
      <c r="A366" s="20" t="s">
        <v>1322</v>
      </c>
      <c r="B366" s="22" t="s">
        <v>1323</v>
      </c>
    </row>
    <row r="367" spans="1:2" x14ac:dyDescent="0.25">
      <c r="A367" s="20" t="s">
        <v>1324</v>
      </c>
      <c r="B367" s="22" t="s">
        <v>1325</v>
      </c>
    </row>
    <row r="368" spans="1:2" ht="31.5" x14ac:dyDescent="0.25">
      <c r="A368" s="20" t="s">
        <v>1326</v>
      </c>
      <c r="B368" s="22" t="s">
        <v>1327</v>
      </c>
    </row>
    <row r="369" spans="1:2" ht="31.5" x14ac:dyDescent="0.25">
      <c r="A369" s="20" t="s">
        <v>1328</v>
      </c>
      <c r="B369" s="22" t="s">
        <v>1329</v>
      </c>
    </row>
    <row r="370" spans="1:2" x14ac:dyDescent="0.25">
      <c r="A370" s="20" t="s">
        <v>1330</v>
      </c>
      <c r="B370" s="22" t="s">
        <v>1331</v>
      </c>
    </row>
    <row r="371" spans="1:2" x14ac:dyDescent="0.25">
      <c r="A371" s="20" t="s">
        <v>1332</v>
      </c>
      <c r="B371" s="22" t="s">
        <v>1333</v>
      </c>
    </row>
    <row r="372" spans="1:2" ht="31.5" x14ac:dyDescent="0.25">
      <c r="A372" s="20" t="s">
        <v>1334</v>
      </c>
      <c r="B372" s="22" t="s">
        <v>1335</v>
      </c>
    </row>
    <row r="373" spans="1:2" x14ac:dyDescent="0.25">
      <c r="A373" s="20" t="s">
        <v>1336</v>
      </c>
      <c r="B373" s="22" t="s">
        <v>1337</v>
      </c>
    </row>
    <row r="374" spans="1:2" ht="31.5" x14ac:dyDescent="0.25">
      <c r="A374" s="20" t="s">
        <v>1338</v>
      </c>
      <c r="B374" s="22" t="s">
        <v>1339</v>
      </c>
    </row>
    <row r="375" spans="1:2" ht="31.5" x14ac:dyDescent="0.25">
      <c r="A375" s="20" t="s">
        <v>1340</v>
      </c>
      <c r="B375" s="22" t="s">
        <v>1341</v>
      </c>
    </row>
    <row r="376" spans="1:2" x14ac:dyDescent="0.25">
      <c r="A376" s="20" t="s">
        <v>1342</v>
      </c>
      <c r="B376" s="22" t="s">
        <v>1343</v>
      </c>
    </row>
    <row r="377" spans="1:2" x14ac:dyDescent="0.25">
      <c r="A377" s="20" t="s">
        <v>1344</v>
      </c>
      <c r="B377" s="22" t="s">
        <v>1345</v>
      </c>
    </row>
    <row r="378" spans="1:2" x14ac:dyDescent="0.25">
      <c r="A378" s="20" t="s">
        <v>1346</v>
      </c>
      <c r="B378" s="22" t="s">
        <v>1347</v>
      </c>
    </row>
    <row r="379" spans="1:2" x14ac:dyDescent="0.25">
      <c r="A379" s="20" t="s">
        <v>1348</v>
      </c>
      <c r="B379" s="22" t="s">
        <v>1349</v>
      </c>
    </row>
    <row r="380" spans="1:2" x14ac:dyDescent="0.25">
      <c r="A380" s="20" t="s">
        <v>1350</v>
      </c>
      <c r="B380" s="22" t="s">
        <v>1351</v>
      </c>
    </row>
    <row r="381" spans="1:2" x14ac:dyDescent="0.25">
      <c r="A381" s="20" t="s">
        <v>1352</v>
      </c>
      <c r="B381" s="22" t="s">
        <v>1353</v>
      </c>
    </row>
    <row r="382" spans="1:2" x14ac:dyDescent="0.25">
      <c r="A382" s="20" t="s">
        <v>1354</v>
      </c>
      <c r="B382" s="22" t="s">
        <v>1355</v>
      </c>
    </row>
    <row r="383" spans="1:2" x14ac:dyDescent="0.25">
      <c r="A383" s="20" t="s">
        <v>1356</v>
      </c>
      <c r="B383" s="22" t="s">
        <v>1357</v>
      </c>
    </row>
    <row r="384" spans="1:2" ht="31.5" x14ac:dyDescent="0.25">
      <c r="A384" s="20" t="s">
        <v>1358</v>
      </c>
      <c r="B384" s="22" t="s">
        <v>1359</v>
      </c>
    </row>
    <row r="385" spans="1:2" x14ac:dyDescent="0.25">
      <c r="A385" s="20" t="s">
        <v>1360</v>
      </c>
      <c r="B385" s="22" t="s">
        <v>1361</v>
      </c>
    </row>
    <row r="386" spans="1:2" x14ac:dyDescent="0.25">
      <c r="A386" s="20" t="s">
        <v>1362</v>
      </c>
      <c r="B386" s="22" t="s">
        <v>1363</v>
      </c>
    </row>
    <row r="387" spans="1:2" x14ac:dyDescent="0.25">
      <c r="A387" s="20" t="s">
        <v>1364</v>
      </c>
      <c r="B387" s="22" t="s">
        <v>1365</v>
      </c>
    </row>
    <row r="388" spans="1:2" ht="31.5" x14ac:dyDescent="0.25">
      <c r="A388" s="20" t="s">
        <v>1366</v>
      </c>
      <c r="B388" s="22" t="s">
        <v>1367</v>
      </c>
    </row>
    <row r="389" spans="1:2" x14ac:dyDescent="0.25">
      <c r="A389" s="20" t="s">
        <v>1368</v>
      </c>
      <c r="B389" s="22" t="s">
        <v>1369</v>
      </c>
    </row>
    <row r="390" spans="1:2" ht="31.5" x14ac:dyDescent="0.25">
      <c r="A390" s="20" t="s">
        <v>1370</v>
      </c>
      <c r="B390" s="22" t="s">
        <v>1371</v>
      </c>
    </row>
    <row r="391" spans="1:2" x14ac:dyDescent="0.25">
      <c r="A391" s="20" t="s">
        <v>1372</v>
      </c>
      <c r="B391" s="22" t="s">
        <v>1373</v>
      </c>
    </row>
    <row r="392" spans="1:2" x14ac:dyDescent="0.25">
      <c r="A392" s="20" t="s">
        <v>1374</v>
      </c>
      <c r="B392" s="22" t="s">
        <v>1375</v>
      </c>
    </row>
    <row r="393" spans="1:2" x14ac:dyDescent="0.25">
      <c r="A393" s="20" t="s">
        <v>1376</v>
      </c>
      <c r="B393" s="22" t="s">
        <v>1377</v>
      </c>
    </row>
    <row r="394" spans="1:2" ht="31.5" x14ac:dyDescent="0.25">
      <c r="A394" s="20" t="s">
        <v>1378</v>
      </c>
      <c r="B394" s="22" t="s">
        <v>1379</v>
      </c>
    </row>
    <row r="395" spans="1:2" ht="31.5" x14ac:dyDescent="0.25">
      <c r="A395" s="20" t="s">
        <v>1380</v>
      </c>
      <c r="B395" s="22" t="s">
        <v>1381</v>
      </c>
    </row>
    <row r="396" spans="1:2" x14ac:dyDescent="0.25">
      <c r="A396" s="20" t="s">
        <v>1382</v>
      </c>
      <c r="B396" s="22" t="s">
        <v>1383</v>
      </c>
    </row>
    <row r="397" spans="1:2" ht="31.5" x14ac:dyDescent="0.25">
      <c r="A397" s="20" t="s">
        <v>1384</v>
      </c>
      <c r="B397" s="22" t="s">
        <v>1385</v>
      </c>
    </row>
    <row r="398" spans="1:2" x14ac:dyDescent="0.25">
      <c r="A398" s="20" t="s">
        <v>1386</v>
      </c>
      <c r="B398" s="22" t="s">
        <v>1387</v>
      </c>
    </row>
    <row r="399" spans="1:2" x14ac:dyDescent="0.25">
      <c r="A399" s="20" t="s">
        <v>1388</v>
      </c>
      <c r="B399" s="22" t="s">
        <v>1389</v>
      </c>
    </row>
    <row r="400" spans="1:2" x14ac:dyDescent="0.25">
      <c r="A400" s="20" t="s">
        <v>1390</v>
      </c>
      <c r="B400" s="22" t="s">
        <v>1391</v>
      </c>
    </row>
    <row r="401" spans="1:2" x14ac:dyDescent="0.25">
      <c r="A401" s="20" t="s">
        <v>1392</v>
      </c>
      <c r="B401" s="22" t="s">
        <v>1393</v>
      </c>
    </row>
    <row r="402" spans="1:2" x14ac:dyDescent="0.25">
      <c r="A402" s="20" t="s">
        <v>1394</v>
      </c>
      <c r="B402" s="22" t="s">
        <v>1395</v>
      </c>
    </row>
    <row r="403" spans="1:2" x14ac:dyDescent="0.25">
      <c r="A403" s="20" t="s">
        <v>1396</v>
      </c>
      <c r="B403" s="22" t="s">
        <v>1397</v>
      </c>
    </row>
    <row r="404" spans="1:2" x14ac:dyDescent="0.25">
      <c r="A404" s="20" t="s">
        <v>1398</v>
      </c>
      <c r="B404" s="22" t="s">
        <v>1399</v>
      </c>
    </row>
    <row r="405" spans="1:2" x14ac:dyDescent="0.25">
      <c r="A405" s="20" t="s">
        <v>1400</v>
      </c>
      <c r="B405" s="22" t="s">
        <v>1401</v>
      </c>
    </row>
    <row r="406" spans="1:2" ht="31.5" x14ac:dyDescent="0.25">
      <c r="A406" s="20" t="s">
        <v>1402</v>
      </c>
      <c r="B406" s="22" t="s">
        <v>1403</v>
      </c>
    </row>
    <row r="407" spans="1:2" x14ac:dyDescent="0.25">
      <c r="A407" s="20" t="s">
        <v>1404</v>
      </c>
      <c r="B407" s="22" t="s">
        <v>1405</v>
      </c>
    </row>
    <row r="408" spans="1:2" x14ac:dyDescent="0.25">
      <c r="A408" s="20" t="s">
        <v>1406</v>
      </c>
      <c r="B408" s="22" t="s">
        <v>1407</v>
      </c>
    </row>
    <row r="409" spans="1:2" x14ac:dyDescent="0.25">
      <c r="A409" s="20" t="s">
        <v>1408</v>
      </c>
      <c r="B409" s="22" t="s">
        <v>1409</v>
      </c>
    </row>
    <row r="410" spans="1:2" x14ac:dyDescent="0.25">
      <c r="A410" s="20" t="s">
        <v>1410</v>
      </c>
      <c r="B410" s="22" t="s">
        <v>1411</v>
      </c>
    </row>
    <row r="411" spans="1:2" x14ac:dyDescent="0.25">
      <c r="A411" s="20" t="s">
        <v>1412</v>
      </c>
      <c r="B411" s="22" t="s">
        <v>1413</v>
      </c>
    </row>
    <row r="412" spans="1:2" x14ac:dyDescent="0.25">
      <c r="A412" s="20" t="s">
        <v>1414</v>
      </c>
      <c r="B412" s="22" t="s">
        <v>1415</v>
      </c>
    </row>
    <row r="413" spans="1:2" ht="31.5" x14ac:dyDescent="0.25">
      <c r="A413" s="20" t="s">
        <v>1416</v>
      </c>
      <c r="B413" s="22" t="s">
        <v>1417</v>
      </c>
    </row>
    <row r="414" spans="1:2" x14ac:dyDescent="0.25">
      <c r="A414" s="20" t="s">
        <v>1418</v>
      </c>
      <c r="B414" s="22" t="s">
        <v>1419</v>
      </c>
    </row>
    <row r="415" spans="1:2" ht="31.5" x14ac:dyDescent="0.25">
      <c r="A415" s="20" t="s">
        <v>1420</v>
      </c>
      <c r="B415" s="22" t="s">
        <v>1421</v>
      </c>
    </row>
    <row r="416" spans="1:2" x14ac:dyDescent="0.25">
      <c r="A416" s="20" t="s">
        <v>1422</v>
      </c>
      <c r="B416" s="22" t="s">
        <v>1423</v>
      </c>
    </row>
    <row r="417" spans="1:2" ht="31.5" x14ac:dyDescent="0.25">
      <c r="A417" s="20" t="s">
        <v>1424</v>
      </c>
      <c r="B417" s="22" t="s">
        <v>1425</v>
      </c>
    </row>
    <row r="418" spans="1:2" x14ac:dyDescent="0.25">
      <c r="A418" s="20" t="s">
        <v>1426</v>
      </c>
      <c r="B418" s="22" t="s">
        <v>1427</v>
      </c>
    </row>
    <row r="419" spans="1:2" ht="31.5" x14ac:dyDescent="0.25">
      <c r="A419" s="20" t="s">
        <v>1428</v>
      </c>
      <c r="B419" s="22" t="s">
        <v>1429</v>
      </c>
    </row>
    <row r="420" spans="1:2" ht="31.5" x14ac:dyDescent="0.25">
      <c r="A420" s="20" t="s">
        <v>1430</v>
      </c>
      <c r="B420" s="22" t="s">
        <v>1431</v>
      </c>
    </row>
    <row r="421" spans="1:2" x14ac:dyDescent="0.25">
      <c r="A421" s="20" t="s">
        <v>1432</v>
      </c>
      <c r="B421" s="22" t="s">
        <v>1433</v>
      </c>
    </row>
    <row r="422" spans="1:2" ht="31.5" x14ac:dyDescent="0.25">
      <c r="A422" s="20" t="s">
        <v>1434</v>
      </c>
      <c r="B422" s="22" t="s">
        <v>1435</v>
      </c>
    </row>
    <row r="423" spans="1:2" x14ac:dyDescent="0.25">
      <c r="A423" s="20" t="s">
        <v>1436</v>
      </c>
      <c r="B423" s="22" t="s">
        <v>1437</v>
      </c>
    </row>
    <row r="424" spans="1:2" x14ac:dyDescent="0.25">
      <c r="A424" s="20" t="s">
        <v>1438</v>
      </c>
      <c r="B424" s="22" t="s">
        <v>1439</v>
      </c>
    </row>
    <row r="425" spans="1:2" x14ac:dyDescent="0.25">
      <c r="A425" s="20" t="s">
        <v>1440</v>
      </c>
      <c r="B425" s="22" t="s">
        <v>1441</v>
      </c>
    </row>
    <row r="426" spans="1:2" x14ac:dyDescent="0.25">
      <c r="A426" s="20" t="s">
        <v>1442</v>
      </c>
      <c r="B426" s="22" t="s">
        <v>1443</v>
      </c>
    </row>
    <row r="427" spans="1:2" x14ac:dyDescent="0.25">
      <c r="A427" s="20" t="s">
        <v>1444</v>
      </c>
      <c r="B427" s="22" t="s">
        <v>1445</v>
      </c>
    </row>
    <row r="428" spans="1:2" x14ac:dyDescent="0.25">
      <c r="A428" s="20" t="s">
        <v>1446</v>
      </c>
      <c r="B428" s="22" t="s">
        <v>1447</v>
      </c>
    </row>
    <row r="429" spans="1:2" ht="31.5" x14ac:dyDescent="0.25">
      <c r="A429" s="20" t="s">
        <v>1448</v>
      </c>
      <c r="B429" s="22" t="s">
        <v>1449</v>
      </c>
    </row>
    <row r="430" spans="1:2" ht="31.5" x14ac:dyDescent="0.25">
      <c r="A430" s="20" t="s">
        <v>1450</v>
      </c>
      <c r="B430" s="22" t="s">
        <v>1451</v>
      </c>
    </row>
    <row r="431" spans="1:2" x14ac:dyDescent="0.25">
      <c r="A431" s="20" t="s">
        <v>1452</v>
      </c>
      <c r="B431" s="22" t="s">
        <v>1453</v>
      </c>
    </row>
    <row r="432" spans="1:2" x14ac:dyDescent="0.25">
      <c r="A432" s="20" t="s">
        <v>1454</v>
      </c>
      <c r="B432" s="22" t="s">
        <v>1455</v>
      </c>
    </row>
    <row r="433" spans="1:2" x14ac:dyDescent="0.25">
      <c r="A433" s="20" t="s">
        <v>1456</v>
      </c>
      <c r="B433" s="22" t="s">
        <v>1457</v>
      </c>
    </row>
    <row r="434" spans="1:2" x14ac:dyDescent="0.25">
      <c r="A434" s="20" t="s">
        <v>1458</v>
      </c>
      <c r="B434" s="22" t="s">
        <v>1459</v>
      </c>
    </row>
    <row r="435" spans="1:2" x14ac:dyDescent="0.25">
      <c r="A435" s="20" t="s">
        <v>1460</v>
      </c>
      <c r="B435" s="22" t="s">
        <v>1461</v>
      </c>
    </row>
    <row r="436" spans="1:2" ht="31.5" x14ac:dyDescent="0.25">
      <c r="A436" s="20" t="s">
        <v>1462</v>
      </c>
      <c r="B436" s="22" t="s">
        <v>1463</v>
      </c>
    </row>
    <row r="437" spans="1:2" x14ac:dyDescent="0.25">
      <c r="A437" s="20" t="s">
        <v>1464</v>
      </c>
      <c r="B437" s="22" t="s">
        <v>1465</v>
      </c>
    </row>
    <row r="438" spans="1:2" ht="31.5" x14ac:dyDescent="0.25">
      <c r="A438" s="20" t="s">
        <v>1466</v>
      </c>
      <c r="B438" s="22" t="s">
        <v>1467</v>
      </c>
    </row>
    <row r="439" spans="1:2" x14ac:dyDescent="0.25">
      <c r="A439" s="20" t="s">
        <v>1468</v>
      </c>
      <c r="B439" s="22" t="s">
        <v>1469</v>
      </c>
    </row>
    <row r="440" spans="1:2" x14ac:dyDescent="0.25">
      <c r="A440" s="20" t="s">
        <v>1470</v>
      </c>
      <c r="B440" s="22" t="s">
        <v>1471</v>
      </c>
    </row>
    <row r="441" spans="1:2" ht="31.5" x14ac:dyDescent="0.25">
      <c r="A441" s="20" t="s">
        <v>1472</v>
      </c>
      <c r="B441" s="22" t="s">
        <v>1473</v>
      </c>
    </row>
    <row r="442" spans="1:2" x14ac:dyDescent="0.25">
      <c r="A442" s="20" t="s">
        <v>1474</v>
      </c>
      <c r="B442" s="22" t="s">
        <v>1475</v>
      </c>
    </row>
    <row r="443" spans="1:2" x14ac:dyDescent="0.25">
      <c r="A443" s="20" t="s">
        <v>1476</v>
      </c>
      <c r="B443" s="22" t="s">
        <v>1477</v>
      </c>
    </row>
    <row r="444" spans="1:2" x14ac:dyDescent="0.25">
      <c r="A444" s="20" t="s">
        <v>1478</v>
      </c>
      <c r="B444" s="22" t="s">
        <v>1479</v>
      </c>
    </row>
    <row r="445" spans="1:2" x14ac:dyDescent="0.25">
      <c r="A445" s="20" t="s">
        <v>1480</v>
      </c>
      <c r="B445" s="22" t="s">
        <v>1481</v>
      </c>
    </row>
    <row r="446" spans="1:2" x14ac:dyDescent="0.25">
      <c r="A446" s="20" t="s">
        <v>1482</v>
      </c>
      <c r="B446" s="22" t="s">
        <v>1483</v>
      </c>
    </row>
    <row r="447" spans="1:2" x14ac:dyDescent="0.25">
      <c r="A447" s="20" t="s">
        <v>1484</v>
      </c>
      <c r="B447" s="22" t="s">
        <v>1485</v>
      </c>
    </row>
    <row r="448" spans="1:2" x14ac:dyDescent="0.25">
      <c r="A448" s="20" t="s">
        <v>1486</v>
      </c>
      <c r="B448" s="22" t="s">
        <v>1487</v>
      </c>
    </row>
    <row r="449" spans="1:2" x14ac:dyDescent="0.25">
      <c r="A449" s="20" t="s">
        <v>1488</v>
      </c>
      <c r="B449" s="22" t="s">
        <v>1489</v>
      </c>
    </row>
    <row r="450" spans="1:2" x14ac:dyDescent="0.25">
      <c r="A450" s="20" t="s">
        <v>1490</v>
      </c>
      <c r="B450" s="22" t="s">
        <v>1491</v>
      </c>
    </row>
    <row r="451" spans="1:2" x14ac:dyDescent="0.25">
      <c r="A451" s="20" t="s">
        <v>1492</v>
      </c>
      <c r="B451" s="22" t="s">
        <v>1493</v>
      </c>
    </row>
    <row r="452" spans="1:2" x14ac:dyDescent="0.25">
      <c r="A452" s="20" t="s">
        <v>1494</v>
      </c>
      <c r="B452" s="22" t="s">
        <v>1495</v>
      </c>
    </row>
    <row r="453" spans="1:2" x14ac:dyDescent="0.25">
      <c r="A453" s="20" t="s">
        <v>1496</v>
      </c>
      <c r="B453" s="22" t="s">
        <v>1497</v>
      </c>
    </row>
    <row r="454" spans="1:2" x14ac:dyDescent="0.25">
      <c r="A454" s="20" t="s">
        <v>1498</v>
      </c>
      <c r="B454" s="22" t="s">
        <v>1499</v>
      </c>
    </row>
    <row r="455" spans="1:2" x14ac:dyDescent="0.25">
      <c r="A455" s="20" t="s">
        <v>1500</v>
      </c>
      <c r="B455" s="22" t="s">
        <v>1501</v>
      </c>
    </row>
    <row r="456" spans="1:2" x14ac:dyDescent="0.25">
      <c r="A456" s="20" t="s">
        <v>1502</v>
      </c>
      <c r="B456" s="22" t="s">
        <v>1503</v>
      </c>
    </row>
    <row r="457" spans="1:2" x14ac:dyDescent="0.25">
      <c r="A457" s="20" t="s">
        <v>1504</v>
      </c>
      <c r="B457" s="22" t="s">
        <v>1505</v>
      </c>
    </row>
    <row r="458" spans="1:2" x14ac:dyDescent="0.25">
      <c r="A458" s="20" t="s">
        <v>1506</v>
      </c>
      <c r="B458" s="22" t="s">
        <v>1507</v>
      </c>
    </row>
    <row r="459" spans="1:2" x14ac:dyDescent="0.25">
      <c r="A459" s="20" t="s">
        <v>1508</v>
      </c>
      <c r="B459" s="22" t="s">
        <v>1509</v>
      </c>
    </row>
    <row r="460" spans="1:2" x14ac:dyDescent="0.25">
      <c r="A460" s="20" t="s">
        <v>1510</v>
      </c>
      <c r="B460" s="22" t="s">
        <v>1511</v>
      </c>
    </row>
    <row r="461" spans="1:2" x14ac:dyDescent="0.25">
      <c r="A461" s="20" t="s">
        <v>1512</v>
      </c>
      <c r="B461" s="22" t="s">
        <v>1513</v>
      </c>
    </row>
    <row r="462" spans="1:2" x14ac:dyDescent="0.25">
      <c r="A462" s="20" t="s">
        <v>1514</v>
      </c>
      <c r="B462" s="22" t="s">
        <v>1515</v>
      </c>
    </row>
    <row r="463" spans="1:2" x14ac:dyDescent="0.25">
      <c r="A463" s="20" t="s">
        <v>1516</v>
      </c>
      <c r="B463" s="22" t="s">
        <v>1517</v>
      </c>
    </row>
    <row r="464" spans="1:2" x14ac:dyDescent="0.25">
      <c r="A464" s="20" t="s">
        <v>1518</v>
      </c>
      <c r="B464" s="22" t="s">
        <v>1519</v>
      </c>
    </row>
    <row r="465" spans="1:2" ht="63" x14ac:dyDescent="0.25">
      <c r="A465" s="20" t="s">
        <v>1520</v>
      </c>
      <c r="B465" s="22" t="s">
        <v>1521</v>
      </c>
    </row>
    <row r="466" spans="1:2" x14ac:dyDescent="0.25">
      <c r="A466" s="20" t="s">
        <v>1522</v>
      </c>
      <c r="B466" s="22" t="s">
        <v>1523</v>
      </c>
    </row>
    <row r="467" spans="1:2" x14ac:dyDescent="0.25">
      <c r="A467" s="20" t="s">
        <v>1524</v>
      </c>
      <c r="B467" s="22" t="s">
        <v>1525</v>
      </c>
    </row>
    <row r="468" spans="1:2" x14ac:dyDescent="0.25">
      <c r="A468" s="20" t="s">
        <v>1526</v>
      </c>
      <c r="B468" s="22" t="s">
        <v>1527</v>
      </c>
    </row>
    <row r="469" spans="1:2" x14ac:dyDescent="0.25">
      <c r="A469" s="20" t="s">
        <v>1528</v>
      </c>
      <c r="B469" s="22" t="s">
        <v>1529</v>
      </c>
    </row>
    <row r="470" spans="1:2" x14ac:dyDescent="0.25">
      <c r="A470" s="20" t="s">
        <v>1530</v>
      </c>
      <c r="B470" s="22" t="s">
        <v>1531</v>
      </c>
    </row>
    <row r="471" spans="1:2" x14ac:dyDescent="0.25">
      <c r="A471" s="20" t="s">
        <v>1532</v>
      </c>
      <c r="B471" s="22" t="s">
        <v>1085</v>
      </c>
    </row>
    <row r="472" spans="1:2" x14ac:dyDescent="0.25">
      <c r="A472" s="20" t="s">
        <v>1533</v>
      </c>
      <c r="B472" s="22" t="s">
        <v>1534</v>
      </c>
    </row>
    <row r="473" spans="1:2" x14ac:dyDescent="0.25">
      <c r="A473" s="20" t="s">
        <v>1535</v>
      </c>
      <c r="B473" s="22" t="s">
        <v>1536</v>
      </c>
    </row>
    <row r="474" spans="1:2" ht="31.5" x14ac:dyDescent="0.25">
      <c r="A474" s="20" t="s">
        <v>1537</v>
      </c>
      <c r="B474" s="22" t="s">
        <v>1538</v>
      </c>
    </row>
    <row r="475" spans="1:2" x14ac:dyDescent="0.25">
      <c r="A475" s="20" t="s">
        <v>1539</v>
      </c>
      <c r="B475" s="22" t="s">
        <v>1540</v>
      </c>
    </row>
    <row r="476" spans="1:2" x14ac:dyDescent="0.25">
      <c r="A476" s="20" t="s">
        <v>1541</v>
      </c>
      <c r="B476" s="22" t="s">
        <v>1542</v>
      </c>
    </row>
    <row r="477" spans="1:2" x14ac:dyDescent="0.25">
      <c r="A477" s="20" t="s">
        <v>1543</v>
      </c>
      <c r="B477" s="22" t="s">
        <v>1544</v>
      </c>
    </row>
    <row r="478" spans="1:2" x14ac:dyDescent="0.25">
      <c r="A478" s="20" t="s">
        <v>1545</v>
      </c>
      <c r="B478" s="22" t="s">
        <v>1149</v>
      </c>
    </row>
    <row r="479" spans="1:2" x14ac:dyDescent="0.25">
      <c r="A479" s="20" t="s">
        <v>1546</v>
      </c>
      <c r="B479" s="22" t="s">
        <v>1547</v>
      </c>
    </row>
    <row r="480" spans="1:2" x14ac:dyDescent="0.25">
      <c r="A480" s="20" t="s">
        <v>1548</v>
      </c>
      <c r="B480" s="22" t="s">
        <v>1549</v>
      </c>
    </row>
    <row r="481" spans="1:2" ht="31.5" x14ac:dyDescent="0.25">
      <c r="A481" s="20" t="s">
        <v>1550</v>
      </c>
      <c r="B481" s="22" t="s">
        <v>1551</v>
      </c>
    </row>
    <row r="482" spans="1:2" ht="31.5" x14ac:dyDescent="0.25">
      <c r="A482" s="20" t="s">
        <v>1552</v>
      </c>
      <c r="B482" s="22" t="s">
        <v>1553</v>
      </c>
    </row>
    <row r="483" spans="1:2" x14ac:dyDescent="0.25">
      <c r="A483" s="20" t="s">
        <v>1554</v>
      </c>
      <c r="B483" s="22" t="s">
        <v>1555</v>
      </c>
    </row>
    <row r="484" spans="1:2" x14ac:dyDescent="0.25">
      <c r="A484" s="20" t="s">
        <v>1556</v>
      </c>
      <c r="B484" s="22" t="s">
        <v>1557</v>
      </c>
    </row>
    <row r="485" spans="1:2" x14ac:dyDescent="0.25">
      <c r="A485" s="20" t="s">
        <v>1558</v>
      </c>
      <c r="B485" s="22" t="s">
        <v>1559</v>
      </c>
    </row>
    <row r="486" spans="1:2" x14ac:dyDescent="0.25">
      <c r="A486" s="20" t="s">
        <v>1560</v>
      </c>
      <c r="B486" s="22" t="s">
        <v>1561</v>
      </c>
    </row>
    <row r="487" spans="1:2" x14ac:dyDescent="0.25">
      <c r="A487" s="20" t="s">
        <v>1562</v>
      </c>
      <c r="B487" s="22" t="s">
        <v>1563</v>
      </c>
    </row>
    <row r="488" spans="1:2" x14ac:dyDescent="0.25">
      <c r="A488" s="20" t="s">
        <v>1564</v>
      </c>
      <c r="B488" s="22" t="s">
        <v>1565</v>
      </c>
    </row>
    <row r="489" spans="1:2" x14ac:dyDescent="0.25">
      <c r="A489" s="20" t="s">
        <v>1566</v>
      </c>
      <c r="B489" s="22" t="s">
        <v>1567</v>
      </c>
    </row>
    <row r="490" spans="1:2" x14ac:dyDescent="0.25">
      <c r="A490" s="20" t="s">
        <v>1568</v>
      </c>
      <c r="B490" s="22" t="s">
        <v>1176</v>
      </c>
    </row>
    <row r="491" spans="1:2" x14ac:dyDescent="0.25">
      <c r="A491" s="20" t="s">
        <v>1569</v>
      </c>
      <c r="B491" s="22" t="s">
        <v>1536</v>
      </c>
    </row>
    <row r="492" spans="1:2" x14ac:dyDescent="0.25">
      <c r="A492" s="20" t="s">
        <v>1570</v>
      </c>
      <c r="B492" s="22" t="s">
        <v>1571</v>
      </c>
    </row>
    <row r="493" spans="1:2" x14ac:dyDescent="0.25">
      <c r="A493" s="20" t="s">
        <v>1572</v>
      </c>
      <c r="B493" s="22" t="s">
        <v>1573</v>
      </c>
    </row>
    <row r="494" spans="1:2" x14ac:dyDescent="0.25">
      <c r="A494" s="20" t="s">
        <v>1574</v>
      </c>
      <c r="B494" s="22" t="s">
        <v>1575</v>
      </c>
    </row>
    <row r="495" spans="1:2" x14ac:dyDescent="0.25">
      <c r="A495" s="20" t="s">
        <v>1576</v>
      </c>
      <c r="B495" s="22" t="s">
        <v>1577</v>
      </c>
    </row>
    <row r="496" spans="1:2" x14ac:dyDescent="0.25">
      <c r="A496" s="20" t="s">
        <v>1578</v>
      </c>
      <c r="B496" s="22" t="s">
        <v>1579</v>
      </c>
    </row>
    <row r="497" spans="1:2" x14ac:dyDescent="0.25">
      <c r="A497" s="20" t="s">
        <v>1580</v>
      </c>
      <c r="B497" s="22" t="s">
        <v>1581</v>
      </c>
    </row>
    <row r="498" spans="1:2" x14ac:dyDescent="0.25">
      <c r="A498" s="20" t="s">
        <v>1582</v>
      </c>
      <c r="B498" s="22" t="s">
        <v>1583</v>
      </c>
    </row>
    <row r="499" spans="1:2" x14ac:dyDescent="0.25">
      <c r="A499" s="20" t="s">
        <v>1584</v>
      </c>
      <c r="B499" s="22" t="s">
        <v>1585</v>
      </c>
    </row>
    <row r="500" spans="1:2" x14ac:dyDescent="0.25">
      <c r="A500" s="20" t="s">
        <v>1586</v>
      </c>
      <c r="B500" s="22" t="s">
        <v>1587</v>
      </c>
    </row>
    <row r="501" spans="1:2" x14ac:dyDescent="0.25">
      <c r="A501" s="20" t="s">
        <v>1588</v>
      </c>
      <c r="B501" s="22" t="s">
        <v>1589</v>
      </c>
    </row>
    <row r="502" spans="1:2" x14ac:dyDescent="0.25">
      <c r="A502" s="20" t="s">
        <v>1590</v>
      </c>
      <c r="B502" s="22" t="s">
        <v>1591</v>
      </c>
    </row>
    <row r="503" spans="1:2" x14ac:dyDescent="0.25">
      <c r="A503" s="20" t="s">
        <v>1592</v>
      </c>
      <c r="B503" s="22" t="s">
        <v>1593</v>
      </c>
    </row>
    <row r="504" spans="1:2" x14ac:dyDescent="0.25">
      <c r="A504" s="20" t="s">
        <v>1594</v>
      </c>
      <c r="B504" s="22" t="s">
        <v>1595</v>
      </c>
    </row>
    <row r="505" spans="1:2" x14ac:dyDescent="0.25">
      <c r="A505" s="20" t="s">
        <v>1596</v>
      </c>
      <c r="B505" s="22" t="s">
        <v>1597</v>
      </c>
    </row>
    <row r="506" spans="1:2" x14ac:dyDescent="0.25">
      <c r="A506" s="20" t="s">
        <v>1598</v>
      </c>
      <c r="B506" s="22" t="s">
        <v>1599</v>
      </c>
    </row>
    <row r="507" spans="1:2" x14ac:dyDescent="0.25">
      <c r="A507" s="20" t="s">
        <v>1600</v>
      </c>
      <c r="B507" s="22" t="s">
        <v>1601</v>
      </c>
    </row>
    <row r="508" spans="1:2" x14ac:dyDescent="0.25">
      <c r="A508" s="20" t="s">
        <v>1602</v>
      </c>
      <c r="B508" s="22" t="s">
        <v>1603</v>
      </c>
    </row>
    <row r="509" spans="1:2" x14ac:dyDescent="0.25">
      <c r="A509" s="20" t="s">
        <v>1604</v>
      </c>
      <c r="B509" s="22" t="s">
        <v>1605</v>
      </c>
    </row>
    <row r="510" spans="1:2" x14ac:dyDescent="0.25">
      <c r="A510" s="20" t="s">
        <v>1606</v>
      </c>
      <c r="B510" s="22" t="s">
        <v>1607</v>
      </c>
    </row>
    <row r="511" spans="1:2" x14ac:dyDescent="0.25">
      <c r="A511" s="20" t="s">
        <v>1608</v>
      </c>
      <c r="B511" s="22" t="s">
        <v>1609</v>
      </c>
    </row>
    <row r="512" spans="1:2" x14ac:dyDescent="0.25">
      <c r="A512" s="20" t="s">
        <v>1610</v>
      </c>
      <c r="B512" s="22" t="s">
        <v>1611</v>
      </c>
    </row>
    <row r="513" spans="1:2" x14ac:dyDescent="0.25">
      <c r="A513" s="20" t="s">
        <v>1612</v>
      </c>
      <c r="B513" s="22" t="s">
        <v>1613</v>
      </c>
    </row>
    <row r="514" spans="1:2" x14ac:dyDescent="0.25">
      <c r="A514" s="20" t="s">
        <v>1614</v>
      </c>
      <c r="B514" s="22" t="s">
        <v>1615</v>
      </c>
    </row>
    <row r="515" spans="1:2" x14ac:dyDescent="0.25">
      <c r="A515" s="20" t="s">
        <v>1616</v>
      </c>
      <c r="B515" s="22" t="s">
        <v>1617</v>
      </c>
    </row>
    <row r="516" spans="1:2" x14ac:dyDescent="0.25">
      <c r="A516" s="20" t="s">
        <v>1618</v>
      </c>
      <c r="B516" s="22" t="s">
        <v>1619</v>
      </c>
    </row>
    <row r="517" spans="1:2" x14ac:dyDescent="0.25">
      <c r="A517" s="20" t="s">
        <v>1620</v>
      </c>
      <c r="B517" s="22" t="s">
        <v>1621</v>
      </c>
    </row>
    <row r="518" spans="1:2" x14ac:dyDescent="0.25">
      <c r="A518" s="20" t="s">
        <v>1622</v>
      </c>
      <c r="B518" s="22" t="s">
        <v>1623</v>
      </c>
    </row>
    <row r="519" spans="1:2" x14ac:dyDescent="0.25">
      <c r="A519" s="20" t="s">
        <v>1624</v>
      </c>
      <c r="B519" s="22" t="s">
        <v>1625</v>
      </c>
    </row>
    <row r="520" spans="1:2" x14ac:dyDescent="0.25">
      <c r="A520" s="20" t="s">
        <v>1626</v>
      </c>
      <c r="B520" s="22" t="s">
        <v>1627</v>
      </c>
    </row>
    <row r="521" spans="1:2" x14ac:dyDescent="0.25">
      <c r="A521" s="20" t="s">
        <v>1628</v>
      </c>
      <c r="B521" s="22" t="s">
        <v>1629</v>
      </c>
    </row>
    <row r="522" spans="1:2" x14ac:dyDescent="0.25">
      <c r="A522" s="20" t="s">
        <v>1630</v>
      </c>
      <c r="B522" s="22" t="s">
        <v>686</v>
      </c>
    </row>
    <row r="523" spans="1:2" x14ac:dyDescent="0.25">
      <c r="A523" s="20" t="s">
        <v>1631</v>
      </c>
      <c r="B523" s="22" t="s">
        <v>1632</v>
      </c>
    </row>
    <row r="524" spans="1:2" x14ac:dyDescent="0.25">
      <c r="A524" s="20" t="s">
        <v>1633</v>
      </c>
      <c r="B524" s="22" t="s">
        <v>1634</v>
      </c>
    </row>
    <row r="525" spans="1:2" x14ac:dyDescent="0.25">
      <c r="A525" s="20" t="s">
        <v>1635</v>
      </c>
      <c r="B525" s="22" t="s">
        <v>1636</v>
      </c>
    </row>
    <row r="526" spans="1:2" x14ac:dyDescent="0.25">
      <c r="A526" s="20" t="s">
        <v>1637</v>
      </c>
      <c r="B526" s="22" t="s">
        <v>1638</v>
      </c>
    </row>
    <row r="527" spans="1:2" ht="31.5" x14ac:dyDescent="0.25">
      <c r="A527" s="20" t="s">
        <v>1639</v>
      </c>
      <c r="B527" s="22" t="s">
        <v>1640</v>
      </c>
    </row>
    <row r="528" spans="1:2" x14ac:dyDescent="0.25">
      <c r="A528" s="20" t="s">
        <v>1641</v>
      </c>
      <c r="B528" s="22" t="s">
        <v>1642</v>
      </c>
    </row>
    <row r="529" spans="1:2" x14ac:dyDescent="0.25">
      <c r="A529" s="20" t="s">
        <v>1643</v>
      </c>
      <c r="B529" s="22" t="s">
        <v>1644</v>
      </c>
    </row>
    <row r="530" spans="1:2" x14ac:dyDescent="0.25">
      <c r="A530" s="20" t="s">
        <v>1645</v>
      </c>
      <c r="B530" s="22" t="s">
        <v>1646</v>
      </c>
    </row>
    <row r="531" spans="1:2" ht="31.5" x14ac:dyDescent="0.25">
      <c r="A531" s="20" t="s">
        <v>1647</v>
      </c>
      <c r="B531" s="22" t="s">
        <v>1648</v>
      </c>
    </row>
    <row r="532" spans="1:2" x14ac:dyDescent="0.25">
      <c r="A532" s="20" t="s">
        <v>1649</v>
      </c>
      <c r="B532" s="22" t="s">
        <v>1650</v>
      </c>
    </row>
    <row r="533" spans="1:2" x14ac:dyDescent="0.25">
      <c r="A533" s="20" t="s">
        <v>1651</v>
      </c>
      <c r="B533" s="22" t="s">
        <v>1652</v>
      </c>
    </row>
    <row r="534" spans="1:2" x14ac:dyDescent="0.25">
      <c r="A534" s="20" t="s">
        <v>1653</v>
      </c>
      <c r="B534" s="22" t="s">
        <v>1654</v>
      </c>
    </row>
    <row r="535" spans="1:2" ht="31.5" x14ac:dyDescent="0.25">
      <c r="A535" s="20" t="s">
        <v>1655</v>
      </c>
      <c r="B535" s="22" t="s">
        <v>1656</v>
      </c>
    </row>
    <row r="536" spans="1:2" x14ac:dyDescent="0.25">
      <c r="A536" s="20" t="s">
        <v>1657</v>
      </c>
      <c r="B536" s="22" t="s">
        <v>1658</v>
      </c>
    </row>
    <row r="537" spans="1:2" x14ac:dyDescent="0.25">
      <c r="A537" s="20" t="s">
        <v>1659</v>
      </c>
      <c r="B537" s="22" t="s">
        <v>1660</v>
      </c>
    </row>
    <row r="538" spans="1:2" x14ac:dyDescent="0.25">
      <c r="A538" s="20" t="s">
        <v>1661</v>
      </c>
      <c r="B538" s="22" t="s">
        <v>1662</v>
      </c>
    </row>
    <row r="539" spans="1:2" x14ac:dyDescent="0.25">
      <c r="A539" s="20" t="s">
        <v>1663</v>
      </c>
      <c r="B539" s="22" t="s">
        <v>1664</v>
      </c>
    </row>
    <row r="540" spans="1:2" x14ac:dyDescent="0.25">
      <c r="A540" s="20" t="s">
        <v>1665</v>
      </c>
      <c r="B540" s="22" t="s">
        <v>1666</v>
      </c>
    </row>
    <row r="541" spans="1:2" x14ac:dyDescent="0.25">
      <c r="A541" s="20" t="s">
        <v>1667</v>
      </c>
      <c r="B541" s="22" t="s">
        <v>1194</v>
      </c>
    </row>
    <row r="542" spans="1:2" x14ac:dyDescent="0.25">
      <c r="A542" s="20" t="s">
        <v>1668</v>
      </c>
      <c r="B542" s="22" t="s">
        <v>1669</v>
      </c>
    </row>
    <row r="543" spans="1:2" x14ac:dyDescent="0.25">
      <c r="A543" s="20" t="s">
        <v>1670</v>
      </c>
      <c r="B543" s="22" t="s">
        <v>1491</v>
      </c>
    </row>
    <row r="544" spans="1:2" x14ac:dyDescent="0.25">
      <c r="A544" s="20" t="s">
        <v>1671</v>
      </c>
      <c r="B544" s="22" t="s">
        <v>1672</v>
      </c>
    </row>
    <row r="545" spans="1:2" x14ac:dyDescent="0.25">
      <c r="A545" s="20" t="s">
        <v>1673</v>
      </c>
      <c r="B545" s="22" t="s">
        <v>1674</v>
      </c>
    </row>
    <row r="546" spans="1:2" x14ac:dyDescent="0.25">
      <c r="A546" s="20" t="s">
        <v>1675</v>
      </c>
      <c r="B546" s="22" t="s">
        <v>1676</v>
      </c>
    </row>
    <row r="547" spans="1:2" x14ac:dyDescent="0.25">
      <c r="A547" s="20" t="s">
        <v>1677</v>
      </c>
      <c r="B547" s="22" t="s">
        <v>1678</v>
      </c>
    </row>
    <row r="548" spans="1:2" ht="31.5" x14ac:dyDescent="0.25">
      <c r="A548" s="20" t="s">
        <v>1679</v>
      </c>
      <c r="B548" s="22" t="s">
        <v>1680</v>
      </c>
    </row>
    <row r="549" spans="1:2" x14ac:dyDescent="0.25">
      <c r="A549" s="20" t="s">
        <v>1681</v>
      </c>
      <c r="B549" s="22" t="s">
        <v>1682</v>
      </c>
    </row>
    <row r="550" spans="1:2" x14ac:dyDescent="0.25">
      <c r="A550" s="20" t="s">
        <v>1683</v>
      </c>
      <c r="B550" s="22" t="s">
        <v>1684</v>
      </c>
    </row>
    <row r="551" spans="1:2" x14ac:dyDescent="0.25">
      <c r="A551" s="20" t="s">
        <v>1685</v>
      </c>
      <c r="B551" s="22" t="s">
        <v>1686</v>
      </c>
    </row>
    <row r="552" spans="1:2" x14ac:dyDescent="0.25">
      <c r="A552" s="20" t="s">
        <v>1687</v>
      </c>
      <c r="B552" s="22" t="s">
        <v>1688</v>
      </c>
    </row>
    <row r="553" spans="1:2" x14ac:dyDescent="0.25">
      <c r="A553" s="20" t="s">
        <v>1689</v>
      </c>
      <c r="B553" s="22" t="s">
        <v>1690</v>
      </c>
    </row>
    <row r="554" spans="1:2" x14ac:dyDescent="0.25">
      <c r="A554" s="20" t="s">
        <v>1691</v>
      </c>
      <c r="B554" s="22" t="s">
        <v>1692</v>
      </c>
    </row>
    <row r="555" spans="1:2" ht="31.5" x14ac:dyDescent="0.25">
      <c r="A555" s="20" t="s">
        <v>1693</v>
      </c>
      <c r="B555" s="22" t="s">
        <v>1694</v>
      </c>
    </row>
    <row r="556" spans="1:2" x14ac:dyDescent="0.25">
      <c r="A556" s="20" t="s">
        <v>1695</v>
      </c>
      <c r="B556" s="22" t="s">
        <v>1696</v>
      </c>
    </row>
    <row r="557" spans="1:2" x14ac:dyDescent="0.25">
      <c r="A557" s="20" t="s">
        <v>1697</v>
      </c>
      <c r="B557" s="22" t="s">
        <v>1698</v>
      </c>
    </row>
    <row r="558" spans="1:2" x14ac:dyDescent="0.25">
      <c r="A558" s="20" t="s">
        <v>1699</v>
      </c>
      <c r="B558" s="22" t="s">
        <v>1700</v>
      </c>
    </row>
    <row r="559" spans="1:2" x14ac:dyDescent="0.25">
      <c r="A559" s="20" t="s">
        <v>1701</v>
      </c>
      <c r="B559" s="22" t="s">
        <v>1702</v>
      </c>
    </row>
    <row r="560" spans="1:2" x14ac:dyDescent="0.25">
      <c r="A560" s="20" t="s">
        <v>1703</v>
      </c>
      <c r="B560" s="22" t="s">
        <v>1704</v>
      </c>
    </row>
    <row r="561" spans="1:2" x14ac:dyDescent="0.25">
      <c r="A561" s="20" t="s">
        <v>1705</v>
      </c>
      <c r="B561" s="22" t="s">
        <v>1706</v>
      </c>
    </row>
    <row r="562" spans="1:2" x14ac:dyDescent="0.25">
      <c r="A562" s="20" t="s">
        <v>1707</v>
      </c>
      <c r="B562" s="22" t="s">
        <v>1708</v>
      </c>
    </row>
    <row r="563" spans="1:2" x14ac:dyDescent="0.25">
      <c r="A563" s="20" t="s">
        <v>1709</v>
      </c>
      <c r="B563" s="22" t="s">
        <v>1710</v>
      </c>
    </row>
    <row r="564" spans="1:2" x14ac:dyDescent="0.25">
      <c r="A564" s="20" t="s">
        <v>1711</v>
      </c>
      <c r="B564" s="22" t="s">
        <v>1712</v>
      </c>
    </row>
    <row r="565" spans="1:2" x14ac:dyDescent="0.25">
      <c r="A565" s="20" t="s">
        <v>1713</v>
      </c>
      <c r="B565" s="22" t="s">
        <v>1714</v>
      </c>
    </row>
    <row r="566" spans="1:2" x14ac:dyDescent="0.25">
      <c r="A566" s="20" t="s">
        <v>1715</v>
      </c>
      <c r="B566" s="22" t="s">
        <v>1716</v>
      </c>
    </row>
    <row r="567" spans="1:2" x14ac:dyDescent="0.25">
      <c r="A567" s="20" t="s">
        <v>1717</v>
      </c>
      <c r="B567" s="22" t="s">
        <v>1718</v>
      </c>
    </row>
    <row r="568" spans="1:2" x14ac:dyDescent="0.25">
      <c r="A568" s="20" t="s">
        <v>1719</v>
      </c>
      <c r="B568" s="22" t="s">
        <v>1720</v>
      </c>
    </row>
    <row r="569" spans="1:2" x14ac:dyDescent="0.25">
      <c r="A569" s="20" t="s">
        <v>1721</v>
      </c>
      <c r="B569" s="22" t="s">
        <v>1722</v>
      </c>
    </row>
    <row r="570" spans="1:2" x14ac:dyDescent="0.25">
      <c r="A570" s="20" t="s">
        <v>1723</v>
      </c>
      <c r="B570" s="22" t="s">
        <v>1724</v>
      </c>
    </row>
    <row r="571" spans="1:2" x14ac:dyDescent="0.25">
      <c r="A571" s="20" t="s">
        <v>1725</v>
      </c>
      <c r="B571" s="22" t="s">
        <v>1726</v>
      </c>
    </row>
    <row r="572" spans="1:2" x14ac:dyDescent="0.25">
      <c r="A572" s="20" t="s">
        <v>1727</v>
      </c>
      <c r="B572" s="22" t="s">
        <v>1728</v>
      </c>
    </row>
    <row r="573" spans="1:2" ht="31.5" x14ac:dyDescent="0.25">
      <c r="A573" s="20" t="s">
        <v>1729</v>
      </c>
      <c r="B573" s="22" t="s">
        <v>1730</v>
      </c>
    </row>
    <row r="574" spans="1:2" x14ac:dyDescent="0.25">
      <c r="A574" s="20" t="s">
        <v>1731</v>
      </c>
      <c r="B574" s="22" t="s">
        <v>1732</v>
      </c>
    </row>
    <row r="575" spans="1:2" ht="31.5" x14ac:dyDescent="0.25">
      <c r="A575" s="20" t="s">
        <v>1733</v>
      </c>
      <c r="B575" s="22" t="s">
        <v>1734</v>
      </c>
    </row>
    <row r="576" spans="1:2" x14ac:dyDescent="0.25">
      <c r="A576" s="20" t="s">
        <v>1735</v>
      </c>
      <c r="B576" s="22" t="s">
        <v>1736</v>
      </c>
    </row>
    <row r="577" spans="1:2" x14ac:dyDescent="0.25">
      <c r="A577" s="20" t="s">
        <v>1737</v>
      </c>
      <c r="B577" s="22" t="s">
        <v>1738</v>
      </c>
    </row>
    <row r="578" spans="1:2" x14ac:dyDescent="0.25">
      <c r="A578" s="20" t="s">
        <v>1739</v>
      </c>
      <c r="B578" s="22" t="s">
        <v>1740</v>
      </c>
    </row>
    <row r="579" spans="1:2" x14ac:dyDescent="0.25">
      <c r="A579" s="20" t="s">
        <v>1741</v>
      </c>
      <c r="B579" s="22" t="s">
        <v>1742</v>
      </c>
    </row>
    <row r="580" spans="1:2" x14ac:dyDescent="0.25">
      <c r="A580" s="20" t="s">
        <v>1743</v>
      </c>
      <c r="B580" s="22" t="s">
        <v>1744</v>
      </c>
    </row>
    <row r="581" spans="1:2" x14ac:dyDescent="0.25">
      <c r="A581" s="20" t="s">
        <v>1745</v>
      </c>
      <c r="B581" s="22" t="s">
        <v>1746</v>
      </c>
    </row>
    <row r="582" spans="1:2" x14ac:dyDescent="0.25">
      <c r="A582" s="20" t="s">
        <v>1747</v>
      </c>
      <c r="B582" s="22" t="s">
        <v>1748</v>
      </c>
    </row>
    <row r="583" spans="1:2" x14ac:dyDescent="0.25">
      <c r="A583" s="20" t="s">
        <v>1749</v>
      </c>
      <c r="B583" s="22" t="s">
        <v>1750</v>
      </c>
    </row>
    <row r="584" spans="1:2" x14ac:dyDescent="0.25">
      <c r="A584" s="20" t="s">
        <v>1751</v>
      </c>
      <c r="B584" s="22" t="s">
        <v>1752</v>
      </c>
    </row>
    <row r="585" spans="1:2" x14ac:dyDescent="0.25">
      <c r="A585" s="20" t="s">
        <v>1753</v>
      </c>
      <c r="B585" s="22" t="s">
        <v>1754</v>
      </c>
    </row>
    <row r="586" spans="1:2" x14ac:dyDescent="0.25">
      <c r="A586" s="20" t="s">
        <v>1755</v>
      </c>
      <c r="B586" s="22" t="s">
        <v>1756</v>
      </c>
    </row>
    <row r="587" spans="1:2" x14ac:dyDescent="0.25">
      <c r="A587" s="20" t="s">
        <v>1757</v>
      </c>
      <c r="B587" s="22" t="s">
        <v>1758</v>
      </c>
    </row>
    <row r="588" spans="1:2" x14ac:dyDescent="0.25">
      <c r="A588" s="20" t="s">
        <v>1759</v>
      </c>
      <c r="B588" s="22" t="s">
        <v>1760</v>
      </c>
    </row>
    <row r="589" spans="1:2" x14ac:dyDescent="0.25">
      <c r="A589" s="20" t="s">
        <v>1761</v>
      </c>
      <c r="B589" s="22" t="s">
        <v>1762</v>
      </c>
    </row>
    <row r="590" spans="1:2" x14ac:dyDescent="0.25">
      <c r="A590" s="20" t="s">
        <v>1763</v>
      </c>
      <c r="B590" s="22" t="s">
        <v>1764</v>
      </c>
    </row>
    <row r="591" spans="1:2" x14ac:dyDescent="0.25">
      <c r="A591" s="20" t="s">
        <v>1765</v>
      </c>
      <c r="B591" s="22" t="s">
        <v>1766</v>
      </c>
    </row>
    <row r="592" spans="1:2" x14ac:dyDescent="0.25">
      <c r="A592" s="20" t="s">
        <v>1767</v>
      </c>
      <c r="B592" s="22" t="s">
        <v>1768</v>
      </c>
    </row>
    <row r="593" spans="1:2" x14ac:dyDescent="0.25">
      <c r="A593" s="20" t="s">
        <v>1769</v>
      </c>
      <c r="B593" s="22" t="s">
        <v>1770</v>
      </c>
    </row>
    <row r="594" spans="1:2" x14ac:dyDescent="0.25">
      <c r="A594" s="20" t="s">
        <v>1771</v>
      </c>
      <c r="B594" s="22" t="s">
        <v>1772</v>
      </c>
    </row>
    <row r="595" spans="1:2" x14ac:dyDescent="0.25">
      <c r="A595" s="20" t="s">
        <v>1773</v>
      </c>
      <c r="B595" s="22" t="s">
        <v>1774</v>
      </c>
    </row>
    <row r="596" spans="1:2" x14ac:dyDescent="0.25">
      <c r="A596" s="20" t="s">
        <v>1775</v>
      </c>
      <c r="B596" s="22" t="s">
        <v>1776</v>
      </c>
    </row>
    <row r="597" spans="1:2" x14ac:dyDescent="0.25">
      <c r="A597" s="20" t="s">
        <v>1777</v>
      </c>
      <c r="B597" s="22" t="s">
        <v>1778</v>
      </c>
    </row>
    <row r="598" spans="1:2" ht="31.5" x14ac:dyDescent="0.25">
      <c r="A598" s="20" t="s">
        <v>1779</v>
      </c>
      <c r="B598" s="22" t="s">
        <v>1780</v>
      </c>
    </row>
    <row r="599" spans="1:2" x14ac:dyDescent="0.25">
      <c r="A599" s="20" t="s">
        <v>1781</v>
      </c>
      <c r="B599" s="22" t="s">
        <v>1782</v>
      </c>
    </row>
    <row r="600" spans="1:2" x14ac:dyDescent="0.25">
      <c r="A600" s="20" t="s">
        <v>1783</v>
      </c>
      <c r="B600" s="22" t="s">
        <v>1784</v>
      </c>
    </row>
    <row r="601" spans="1:2" x14ac:dyDescent="0.25">
      <c r="A601" s="20" t="s">
        <v>1785</v>
      </c>
      <c r="B601" s="22" t="s">
        <v>1786</v>
      </c>
    </row>
    <row r="602" spans="1:2" x14ac:dyDescent="0.25">
      <c r="A602" s="20" t="s">
        <v>1787</v>
      </c>
      <c r="B602" s="22" t="s">
        <v>1788</v>
      </c>
    </row>
    <row r="603" spans="1:2" ht="31.5" x14ac:dyDescent="0.25">
      <c r="A603" s="20" t="s">
        <v>1789</v>
      </c>
      <c r="B603" s="22" t="s">
        <v>1790</v>
      </c>
    </row>
    <row r="604" spans="1:2" x14ac:dyDescent="0.25">
      <c r="A604" s="20" t="s">
        <v>1791</v>
      </c>
      <c r="B604" s="22" t="s">
        <v>1792</v>
      </c>
    </row>
    <row r="605" spans="1:2" x14ac:dyDescent="0.25">
      <c r="A605" s="20" t="s">
        <v>1793</v>
      </c>
      <c r="B605" s="22" t="s">
        <v>1794</v>
      </c>
    </row>
    <row r="606" spans="1:2" x14ac:dyDescent="0.25">
      <c r="A606" s="20" t="s">
        <v>1795</v>
      </c>
      <c r="B606" s="22" t="s">
        <v>1796</v>
      </c>
    </row>
    <row r="607" spans="1:2" x14ac:dyDescent="0.25">
      <c r="A607" s="20" t="s">
        <v>1797</v>
      </c>
      <c r="B607" s="22" t="s">
        <v>1798</v>
      </c>
    </row>
    <row r="608" spans="1:2" x14ac:dyDescent="0.25">
      <c r="A608" s="20" t="s">
        <v>1799</v>
      </c>
      <c r="B608" s="22" t="s">
        <v>1800</v>
      </c>
    </row>
    <row r="609" spans="1:2" x14ac:dyDescent="0.25">
      <c r="A609" s="20" t="s">
        <v>1801</v>
      </c>
      <c r="B609" s="22" t="s">
        <v>1802</v>
      </c>
    </row>
    <row r="610" spans="1:2" ht="31.5" x14ac:dyDescent="0.25">
      <c r="A610" s="20" t="s">
        <v>1803</v>
      </c>
      <c r="B610" s="22" t="s">
        <v>1804</v>
      </c>
    </row>
    <row r="611" spans="1:2" x14ac:dyDescent="0.25">
      <c r="A611" s="20" t="s">
        <v>1805</v>
      </c>
      <c r="B611" s="22" t="s">
        <v>1806</v>
      </c>
    </row>
    <row r="612" spans="1:2" x14ac:dyDescent="0.25">
      <c r="A612" s="20" t="s">
        <v>1807</v>
      </c>
      <c r="B612" s="22" t="s">
        <v>1808</v>
      </c>
    </row>
    <row r="613" spans="1:2" x14ac:dyDescent="0.25">
      <c r="A613" s="20" t="s">
        <v>1809</v>
      </c>
      <c r="B613" s="22" t="s">
        <v>1810</v>
      </c>
    </row>
    <row r="614" spans="1:2" x14ac:dyDescent="0.25">
      <c r="A614" s="20" t="s">
        <v>1811</v>
      </c>
      <c r="B614" s="22" t="s">
        <v>1812</v>
      </c>
    </row>
    <row r="615" spans="1:2" x14ac:dyDescent="0.25">
      <c r="A615" s="20" t="s">
        <v>1813</v>
      </c>
      <c r="B615" s="22" t="s">
        <v>1814</v>
      </c>
    </row>
    <row r="616" spans="1:2" x14ac:dyDescent="0.25">
      <c r="A616" s="20" t="s">
        <v>1815</v>
      </c>
      <c r="B616" s="22" t="s">
        <v>1816</v>
      </c>
    </row>
    <row r="617" spans="1:2" x14ac:dyDescent="0.25">
      <c r="A617" s="20" t="s">
        <v>1817</v>
      </c>
      <c r="B617" s="22" t="s">
        <v>1818</v>
      </c>
    </row>
    <row r="618" spans="1:2" x14ac:dyDescent="0.25">
      <c r="A618" s="20" t="s">
        <v>1819</v>
      </c>
      <c r="B618" s="22" t="s">
        <v>1820</v>
      </c>
    </row>
    <row r="619" spans="1:2" x14ac:dyDescent="0.25">
      <c r="A619" s="20" t="s">
        <v>1821</v>
      </c>
      <c r="B619" s="22" t="s">
        <v>1822</v>
      </c>
    </row>
    <row r="620" spans="1:2" x14ac:dyDescent="0.25">
      <c r="A620" s="20" t="s">
        <v>1823</v>
      </c>
      <c r="B620" s="22" t="s">
        <v>1824</v>
      </c>
    </row>
    <row r="621" spans="1:2" x14ac:dyDescent="0.25">
      <c r="A621" s="20" t="s">
        <v>1825</v>
      </c>
      <c r="B621" s="22" t="s">
        <v>1826</v>
      </c>
    </row>
    <row r="622" spans="1:2" x14ac:dyDescent="0.25">
      <c r="A622" s="20" t="s">
        <v>1827</v>
      </c>
      <c r="B622" s="22" t="s">
        <v>1828</v>
      </c>
    </row>
    <row r="623" spans="1:2" x14ac:dyDescent="0.25">
      <c r="A623" s="20" t="s">
        <v>1829</v>
      </c>
      <c r="B623" s="22" t="s">
        <v>1830</v>
      </c>
    </row>
    <row r="624" spans="1:2" x14ac:dyDescent="0.25">
      <c r="A624" s="20" t="s">
        <v>1831</v>
      </c>
      <c r="B624" s="22" t="s">
        <v>1832</v>
      </c>
    </row>
    <row r="625" spans="1:2" ht="31.5" x14ac:dyDescent="0.25">
      <c r="A625" s="20" t="s">
        <v>1833</v>
      </c>
      <c r="B625" s="22" t="s">
        <v>1834</v>
      </c>
    </row>
    <row r="626" spans="1:2" x14ac:dyDescent="0.25">
      <c r="A626" s="20" t="s">
        <v>1835</v>
      </c>
      <c r="B626" s="22" t="s">
        <v>1836</v>
      </c>
    </row>
    <row r="627" spans="1:2" x14ac:dyDescent="0.25">
      <c r="A627" s="20" t="s">
        <v>1837</v>
      </c>
      <c r="B627" s="22" t="s">
        <v>1838</v>
      </c>
    </row>
    <row r="628" spans="1:2" ht="31.5" x14ac:dyDescent="0.25">
      <c r="A628" s="20" t="s">
        <v>1839</v>
      </c>
      <c r="B628" s="22" t="s">
        <v>1840</v>
      </c>
    </row>
    <row r="629" spans="1:2" x14ac:dyDescent="0.25">
      <c r="A629" s="20" t="s">
        <v>1841</v>
      </c>
      <c r="B629" s="22" t="s">
        <v>1842</v>
      </c>
    </row>
    <row r="630" spans="1:2" x14ac:dyDescent="0.25">
      <c r="A630" s="20" t="s">
        <v>1843</v>
      </c>
      <c r="B630" s="22" t="s">
        <v>1844</v>
      </c>
    </row>
    <row r="631" spans="1:2" x14ac:dyDescent="0.25">
      <c r="A631" s="20" t="s">
        <v>47</v>
      </c>
      <c r="B631" s="22" t="s">
        <v>1845</v>
      </c>
    </row>
    <row r="632" spans="1:2" x14ac:dyDescent="0.25">
      <c r="A632" s="20" t="s">
        <v>1846</v>
      </c>
      <c r="B632" s="22" t="s">
        <v>1847</v>
      </c>
    </row>
    <row r="633" spans="1:2" x14ac:dyDescent="0.25">
      <c r="A633" s="20" t="s">
        <v>1848</v>
      </c>
      <c r="B633" s="22" t="s">
        <v>1849</v>
      </c>
    </row>
    <row r="634" spans="1:2" x14ac:dyDescent="0.25">
      <c r="A634" s="20" t="s">
        <v>1850</v>
      </c>
      <c r="B634" s="22" t="s">
        <v>1851</v>
      </c>
    </row>
    <row r="635" spans="1:2" x14ac:dyDescent="0.25">
      <c r="A635" s="20" t="s">
        <v>1852</v>
      </c>
      <c r="B635" s="22" t="s">
        <v>1853</v>
      </c>
    </row>
    <row r="636" spans="1:2" ht="31.5" x14ac:dyDescent="0.25">
      <c r="A636" s="20" t="s">
        <v>1854</v>
      </c>
      <c r="B636" s="22" t="s">
        <v>1855</v>
      </c>
    </row>
    <row r="637" spans="1:2" x14ac:dyDescent="0.25">
      <c r="A637" s="20" t="s">
        <v>1856</v>
      </c>
      <c r="B637" s="22" t="s">
        <v>1857</v>
      </c>
    </row>
    <row r="638" spans="1:2" x14ac:dyDescent="0.25">
      <c r="A638" s="20" t="s">
        <v>1858</v>
      </c>
      <c r="B638" s="22" t="s">
        <v>1859</v>
      </c>
    </row>
    <row r="639" spans="1:2" x14ac:dyDescent="0.25">
      <c r="A639" s="20" t="s">
        <v>1860</v>
      </c>
      <c r="B639" s="22" t="s">
        <v>1861</v>
      </c>
    </row>
    <row r="640" spans="1:2" x14ac:dyDescent="0.25">
      <c r="A640" s="20" t="s">
        <v>1862</v>
      </c>
      <c r="B640" s="22" t="s">
        <v>1863</v>
      </c>
    </row>
    <row r="641" spans="1:2" ht="31.5" x14ac:dyDescent="0.25">
      <c r="A641" s="20" t="s">
        <v>1864</v>
      </c>
      <c r="B641" s="22" t="s">
        <v>1865</v>
      </c>
    </row>
    <row r="642" spans="1:2" x14ac:dyDescent="0.25">
      <c r="A642" s="20" t="s">
        <v>1866</v>
      </c>
      <c r="B642" s="22" t="s">
        <v>1867</v>
      </c>
    </row>
    <row r="643" spans="1:2" x14ac:dyDescent="0.25">
      <c r="A643" s="20" t="s">
        <v>1868</v>
      </c>
      <c r="B643" s="22" t="s">
        <v>1869</v>
      </c>
    </row>
    <row r="644" spans="1:2" x14ac:dyDescent="0.25">
      <c r="A644" s="20" t="s">
        <v>1870</v>
      </c>
      <c r="B644" s="22" t="s">
        <v>1149</v>
      </c>
    </row>
    <row r="645" spans="1:2" x14ac:dyDescent="0.25">
      <c r="A645" s="20" t="s">
        <v>1871</v>
      </c>
      <c r="B645" s="22" t="s">
        <v>1872</v>
      </c>
    </row>
    <row r="646" spans="1:2" x14ac:dyDescent="0.25">
      <c r="A646" s="20" t="s">
        <v>1873</v>
      </c>
      <c r="B646" s="22" t="s">
        <v>1874</v>
      </c>
    </row>
    <row r="647" spans="1:2" x14ac:dyDescent="0.25">
      <c r="A647" s="20" t="s">
        <v>1875</v>
      </c>
      <c r="B647" s="22" t="s">
        <v>1876</v>
      </c>
    </row>
    <row r="648" spans="1:2" x14ac:dyDescent="0.25">
      <c r="A648" s="20" t="s">
        <v>1877</v>
      </c>
      <c r="B648" s="22" t="s">
        <v>1878</v>
      </c>
    </row>
    <row r="649" spans="1:2" x14ac:dyDescent="0.25">
      <c r="A649" s="20" t="s">
        <v>1879</v>
      </c>
      <c r="B649" s="22" t="s">
        <v>1880</v>
      </c>
    </row>
    <row r="650" spans="1:2" x14ac:dyDescent="0.25">
      <c r="A650" s="20" t="s">
        <v>1881</v>
      </c>
      <c r="B650" s="22" t="s">
        <v>1112</v>
      </c>
    </row>
    <row r="651" spans="1:2" x14ac:dyDescent="0.25">
      <c r="A651" s="20" t="s">
        <v>1882</v>
      </c>
      <c r="B651" s="22" t="s">
        <v>1883</v>
      </c>
    </row>
    <row r="652" spans="1:2" x14ac:dyDescent="0.25">
      <c r="A652" s="20" t="s">
        <v>1884</v>
      </c>
      <c r="B652" s="22" t="s">
        <v>1885</v>
      </c>
    </row>
    <row r="653" spans="1:2" x14ac:dyDescent="0.25">
      <c r="A653" s="20" t="s">
        <v>1886</v>
      </c>
      <c r="B653" s="22" t="s">
        <v>1887</v>
      </c>
    </row>
    <row r="654" spans="1:2" x14ac:dyDescent="0.25">
      <c r="A654" s="20" t="s">
        <v>1888</v>
      </c>
      <c r="B654" s="22" t="s">
        <v>1889</v>
      </c>
    </row>
    <row r="655" spans="1:2" x14ac:dyDescent="0.25">
      <c r="A655" s="20" t="s">
        <v>1890</v>
      </c>
      <c r="B655" s="22" t="s">
        <v>1891</v>
      </c>
    </row>
    <row r="656" spans="1:2" x14ac:dyDescent="0.25">
      <c r="A656" s="20" t="s">
        <v>1892</v>
      </c>
      <c r="B656" s="22" t="s">
        <v>1893</v>
      </c>
    </row>
    <row r="657" spans="1:2" x14ac:dyDescent="0.25">
      <c r="A657" s="20" t="s">
        <v>1894</v>
      </c>
      <c r="B657" s="22" t="s">
        <v>1895</v>
      </c>
    </row>
    <row r="658" spans="1:2" x14ac:dyDescent="0.25">
      <c r="A658" s="20" t="s">
        <v>1896</v>
      </c>
      <c r="B658" s="22" t="s">
        <v>1897</v>
      </c>
    </row>
    <row r="659" spans="1:2" x14ac:dyDescent="0.25">
      <c r="A659" s="20" t="s">
        <v>1898</v>
      </c>
      <c r="B659" s="22" t="s">
        <v>1899</v>
      </c>
    </row>
    <row r="660" spans="1:2" x14ac:dyDescent="0.25">
      <c r="A660" s="20" t="s">
        <v>1900</v>
      </c>
      <c r="B660" s="22" t="s">
        <v>1901</v>
      </c>
    </row>
    <row r="661" spans="1:2" x14ac:dyDescent="0.25">
      <c r="A661" s="20" t="s">
        <v>1902</v>
      </c>
      <c r="B661" s="22" t="s">
        <v>1903</v>
      </c>
    </row>
    <row r="662" spans="1:2" x14ac:dyDescent="0.25">
      <c r="A662" s="20" t="s">
        <v>1904</v>
      </c>
      <c r="B662" s="22" t="s">
        <v>1905</v>
      </c>
    </row>
    <row r="663" spans="1:2" ht="31.5" x14ac:dyDescent="0.25">
      <c r="A663" s="20" t="s">
        <v>1906</v>
      </c>
      <c r="B663" s="22" t="s">
        <v>1907</v>
      </c>
    </row>
    <row r="664" spans="1:2" x14ac:dyDescent="0.25">
      <c r="A664" s="20" t="s">
        <v>1908</v>
      </c>
      <c r="B664" s="22" t="s">
        <v>1909</v>
      </c>
    </row>
    <row r="665" spans="1:2" x14ac:dyDescent="0.25">
      <c r="A665" s="20" t="s">
        <v>1910</v>
      </c>
      <c r="B665" s="22" t="s">
        <v>1911</v>
      </c>
    </row>
    <row r="666" spans="1:2" x14ac:dyDescent="0.25">
      <c r="A666" s="20" t="s">
        <v>1912</v>
      </c>
      <c r="B666" s="22" t="s">
        <v>1913</v>
      </c>
    </row>
    <row r="667" spans="1:2" x14ac:dyDescent="0.25">
      <c r="A667" s="20" t="s">
        <v>1914</v>
      </c>
      <c r="B667" s="22" t="s">
        <v>1915</v>
      </c>
    </row>
    <row r="668" spans="1:2" x14ac:dyDescent="0.25">
      <c r="A668" s="20" t="s">
        <v>1916</v>
      </c>
      <c r="B668" s="22" t="s">
        <v>1917</v>
      </c>
    </row>
    <row r="669" spans="1:2" x14ac:dyDescent="0.25">
      <c r="A669" s="20" t="s">
        <v>1918</v>
      </c>
      <c r="B669" s="22" t="s">
        <v>1919</v>
      </c>
    </row>
    <row r="670" spans="1:2" x14ac:dyDescent="0.25">
      <c r="A670" s="20" t="s">
        <v>1920</v>
      </c>
      <c r="B670" s="22" t="s">
        <v>1921</v>
      </c>
    </row>
    <row r="671" spans="1:2" x14ac:dyDescent="0.25">
      <c r="A671" s="20" t="s">
        <v>1922</v>
      </c>
      <c r="B671" s="22" t="s">
        <v>1923</v>
      </c>
    </row>
    <row r="672" spans="1:2" ht="31.5" x14ac:dyDescent="0.25">
      <c r="A672" s="20" t="s">
        <v>1924</v>
      </c>
      <c r="B672" s="22" t="s">
        <v>1925</v>
      </c>
    </row>
    <row r="673" spans="1:2" x14ac:dyDescent="0.25">
      <c r="A673" s="20" t="s">
        <v>1926</v>
      </c>
      <c r="B673" s="22" t="s">
        <v>1927</v>
      </c>
    </row>
    <row r="674" spans="1:2" x14ac:dyDescent="0.25">
      <c r="A674" s="20" t="s">
        <v>1928</v>
      </c>
      <c r="B674" s="22" t="s">
        <v>1929</v>
      </c>
    </row>
    <row r="675" spans="1:2" x14ac:dyDescent="0.25">
      <c r="A675" s="20" t="s">
        <v>1930</v>
      </c>
      <c r="B675" s="22" t="s">
        <v>1931</v>
      </c>
    </row>
    <row r="676" spans="1:2" x14ac:dyDescent="0.25">
      <c r="A676" s="20" t="s">
        <v>1932</v>
      </c>
      <c r="B676" s="22" t="s">
        <v>1933</v>
      </c>
    </row>
    <row r="677" spans="1:2" x14ac:dyDescent="0.25">
      <c r="A677" s="20" t="s">
        <v>1934</v>
      </c>
      <c r="B677" s="22" t="s">
        <v>1935</v>
      </c>
    </row>
    <row r="678" spans="1:2" ht="31.5" x14ac:dyDescent="0.25">
      <c r="A678" s="20" t="s">
        <v>1936</v>
      </c>
      <c r="B678" s="22" t="s">
        <v>1937</v>
      </c>
    </row>
    <row r="679" spans="1:2" x14ac:dyDescent="0.25">
      <c r="A679" s="20" t="s">
        <v>1938</v>
      </c>
      <c r="B679" s="22" t="s">
        <v>1939</v>
      </c>
    </row>
    <row r="680" spans="1:2" x14ac:dyDescent="0.25">
      <c r="A680" s="20" t="s">
        <v>1940</v>
      </c>
      <c r="B680" s="22" t="s">
        <v>1941</v>
      </c>
    </row>
    <row r="681" spans="1:2" x14ac:dyDescent="0.25">
      <c r="A681" s="20" t="s">
        <v>1942</v>
      </c>
      <c r="B681" s="22" t="s">
        <v>1943</v>
      </c>
    </row>
    <row r="682" spans="1:2" x14ac:dyDescent="0.25">
      <c r="A682" s="20" t="s">
        <v>1944</v>
      </c>
      <c r="B682" s="22" t="s">
        <v>1945</v>
      </c>
    </row>
    <row r="683" spans="1:2" x14ac:dyDescent="0.25">
      <c r="A683" s="20" t="s">
        <v>1946</v>
      </c>
      <c r="B683" s="22" t="s">
        <v>1947</v>
      </c>
    </row>
    <row r="684" spans="1:2" x14ac:dyDescent="0.25">
      <c r="A684" s="20" t="s">
        <v>1948</v>
      </c>
      <c r="B684" s="22" t="s">
        <v>1949</v>
      </c>
    </row>
    <row r="685" spans="1:2" x14ac:dyDescent="0.25">
      <c r="A685" s="20" t="s">
        <v>1950</v>
      </c>
      <c r="B685" s="22" t="s">
        <v>1951</v>
      </c>
    </row>
    <row r="686" spans="1:2" x14ac:dyDescent="0.25">
      <c r="A686" s="20" t="s">
        <v>1952</v>
      </c>
      <c r="B686" s="22" t="s">
        <v>1953</v>
      </c>
    </row>
    <row r="687" spans="1:2" x14ac:dyDescent="0.25">
      <c r="A687" s="20" t="s">
        <v>1954</v>
      </c>
      <c r="B687" s="22" t="s">
        <v>1955</v>
      </c>
    </row>
    <row r="688" spans="1:2" ht="31.5" x14ac:dyDescent="0.25">
      <c r="A688" s="20" t="s">
        <v>1956</v>
      </c>
      <c r="B688" s="22" t="s">
        <v>1957</v>
      </c>
    </row>
    <row r="689" spans="1:2" ht="31.5" x14ac:dyDescent="0.25">
      <c r="A689" s="20" t="s">
        <v>1958</v>
      </c>
      <c r="B689" s="22" t="s">
        <v>1959</v>
      </c>
    </row>
    <row r="690" spans="1:2" x14ac:dyDescent="0.25">
      <c r="A690" s="20" t="s">
        <v>1960</v>
      </c>
      <c r="B690" s="22" t="s">
        <v>1961</v>
      </c>
    </row>
    <row r="691" spans="1:2" x14ac:dyDescent="0.25">
      <c r="A691" s="20" t="s">
        <v>1962</v>
      </c>
      <c r="B691" s="22" t="s">
        <v>1963</v>
      </c>
    </row>
    <row r="692" spans="1:2" x14ac:dyDescent="0.25">
      <c r="A692" s="20" t="s">
        <v>1964</v>
      </c>
      <c r="B692" s="22" t="s">
        <v>1965</v>
      </c>
    </row>
    <row r="693" spans="1:2" x14ac:dyDescent="0.25">
      <c r="A693" s="20" t="s">
        <v>1966</v>
      </c>
      <c r="B693" s="22" t="s">
        <v>1967</v>
      </c>
    </row>
    <row r="694" spans="1:2" x14ac:dyDescent="0.25">
      <c r="A694" s="20" t="s">
        <v>1968</v>
      </c>
      <c r="B694" s="22" t="s">
        <v>1571</v>
      </c>
    </row>
    <row r="695" spans="1:2" x14ac:dyDescent="0.25">
      <c r="A695" s="20" t="s">
        <v>1969</v>
      </c>
      <c r="B695" s="22" t="s">
        <v>902</v>
      </c>
    </row>
    <row r="696" spans="1:2" x14ac:dyDescent="0.25">
      <c r="A696" s="20" t="s">
        <v>1970</v>
      </c>
      <c r="B696" s="22" t="s">
        <v>1971</v>
      </c>
    </row>
    <row r="697" spans="1:2" x14ac:dyDescent="0.25">
      <c r="A697" s="20" t="s">
        <v>1972</v>
      </c>
      <c r="B697" s="22" t="s">
        <v>1116</v>
      </c>
    </row>
    <row r="698" spans="1:2" x14ac:dyDescent="0.25">
      <c r="A698" s="20" t="s">
        <v>1973</v>
      </c>
      <c r="B698" s="22" t="s">
        <v>1974</v>
      </c>
    </row>
    <row r="699" spans="1:2" x14ac:dyDescent="0.25">
      <c r="A699" s="20" t="s">
        <v>1975</v>
      </c>
      <c r="B699" s="22" t="s">
        <v>1976</v>
      </c>
    </row>
    <row r="700" spans="1:2" x14ac:dyDescent="0.25">
      <c r="A700" s="20" t="s">
        <v>1977</v>
      </c>
      <c r="B700" s="22" t="s">
        <v>1978</v>
      </c>
    </row>
    <row r="701" spans="1:2" x14ac:dyDescent="0.25">
      <c r="A701" s="20" t="s">
        <v>1979</v>
      </c>
      <c r="B701" s="22" t="s">
        <v>1980</v>
      </c>
    </row>
    <row r="702" spans="1:2" x14ac:dyDescent="0.25">
      <c r="A702" s="20" t="s">
        <v>1981</v>
      </c>
      <c r="B702" s="22" t="s">
        <v>1982</v>
      </c>
    </row>
    <row r="703" spans="1:2" x14ac:dyDescent="0.25">
      <c r="A703" s="20" t="s">
        <v>1983</v>
      </c>
      <c r="B703" s="22" t="s">
        <v>1984</v>
      </c>
    </row>
    <row r="704" spans="1:2" x14ac:dyDescent="0.25">
      <c r="A704" s="20" t="s">
        <v>1985</v>
      </c>
      <c r="B704" s="22" t="s">
        <v>1986</v>
      </c>
    </row>
    <row r="705" spans="1:2" x14ac:dyDescent="0.25">
      <c r="A705" s="20" t="s">
        <v>1987</v>
      </c>
      <c r="B705" s="22" t="s">
        <v>1988</v>
      </c>
    </row>
    <row r="706" spans="1:2" x14ac:dyDescent="0.25">
      <c r="A706" s="20" t="s">
        <v>1989</v>
      </c>
      <c r="B706" s="22" t="s">
        <v>1990</v>
      </c>
    </row>
    <row r="707" spans="1:2" x14ac:dyDescent="0.25">
      <c r="A707" s="20" t="s">
        <v>1991</v>
      </c>
      <c r="B707" s="22" t="s">
        <v>1992</v>
      </c>
    </row>
    <row r="708" spans="1:2" x14ac:dyDescent="0.25">
      <c r="A708" s="20" t="s">
        <v>1993</v>
      </c>
      <c r="B708" s="22" t="s">
        <v>1994</v>
      </c>
    </row>
    <row r="709" spans="1:2" x14ac:dyDescent="0.25">
      <c r="A709" s="20" t="s">
        <v>1995</v>
      </c>
      <c r="B709" s="22" t="s">
        <v>1996</v>
      </c>
    </row>
    <row r="710" spans="1:2" x14ac:dyDescent="0.25">
      <c r="A710" s="20" t="s">
        <v>1997</v>
      </c>
      <c r="B710" s="22" t="s">
        <v>1998</v>
      </c>
    </row>
    <row r="711" spans="1:2" x14ac:dyDescent="0.25">
      <c r="A711" s="20" t="s">
        <v>1999</v>
      </c>
      <c r="B711" s="22" t="s">
        <v>2000</v>
      </c>
    </row>
    <row r="712" spans="1:2" x14ac:dyDescent="0.25">
      <c r="A712" s="20" t="s">
        <v>2001</v>
      </c>
      <c r="B712" s="22" t="s">
        <v>2002</v>
      </c>
    </row>
    <row r="713" spans="1:2" x14ac:dyDescent="0.25">
      <c r="A713" s="20" t="s">
        <v>2003</v>
      </c>
      <c r="B713" s="22" t="s">
        <v>2004</v>
      </c>
    </row>
    <row r="714" spans="1:2" x14ac:dyDescent="0.25">
      <c r="A714" s="20" t="s">
        <v>2005</v>
      </c>
      <c r="B714" s="22" t="s">
        <v>2006</v>
      </c>
    </row>
    <row r="715" spans="1:2" x14ac:dyDescent="0.25">
      <c r="A715" s="20" t="s">
        <v>2007</v>
      </c>
      <c r="B715" s="22" t="s">
        <v>2008</v>
      </c>
    </row>
    <row r="716" spans="1:2" x14ac:dyDescent="0.25">
      <c r="A716" s="20" t="s">
        <v>2009</v>
      </c>
      <c r="B716" s="22" t="s">
        <v>2010</v>
      </c>
    </row>
    <row r="717" spans="1:2" x14ac:dyDescent="0.25">
      <c r="A717" s="20" t="s">
        <v>2011</v>
      </c>
      <c r="B717" s="22" t="s">
        <v>2012</v>
      </c>
    </row>
    <row r="718" spans="1:2" x14ac:dyDescent="0.25">
      <c r="A718" s="20" t="s">
        <v>2013</v>
      </c>
      <c r="B718" s="22" t="s">
        <v>2014</v>
      </c>
    </row>
    <row r="719" spans="1:2" ht="31.5" x14ac:dyDescent="0.25">
      <c r="A719" s="20" t="s">
        <v>2015</v>
      </c>
      <c r="B719" s="22" t="s">
        <v>2016</v>
      </c>
    </row>
    <row r="720" spans="1:2" x14ac:dyDescent="0.25">
      <c r="A720" s="20" t="s">
        <v>2017</v>
      </c>
      <c r="B720" s="22" t="s">
        <v>2018</v>
      </c>
    </row>
    <row r="721" spans="1:2" x14ac:dyDescent="0.25">
      <c r="A721" s="20" t="s">
        <v>2019</v>
      </c>
      <c r="B721" s="22" t="s">
        <v>2020</v>
      </c>
    </row>
    <row r="722" spans="1:2" x14ac:dyDescent="0.25">
      <c r="A722" s="20" t="s">
        <v>2021</v>
      </c>
      <c r="B722" s="22" t="s">
        <v>2022</v>
      </c>
    </row>
    <row r="723" spans="1:2" x14ac:dyDescent="0.25">
      <c r="A723" s="20" t="s">
        <v>2023</v>
      </c>
      <c r="B723" s="22" t="s">
        <v>2024</v>
      </c>
    </row>
    <row r="724" spans="1:2" x14ac:dyDescent="0.25">
      <c r="A724" s="20" t="s">
        <v>2025</v>
      </c>
      <c r="B724" s="22" t="s">
        <v>2026</v>
      </c>
    </row>
    <row r="725" spans="1:2" x14ac:dyDescent="0.25">
      <c r="A725" s="20" t="s">
        <v>2027</v>
      </c>
      <c r="B725" s="22" t="s">
        <v>2028</v>
      </c>
    </row>
    <row r="726" spans="1:2" x14ac:dyDescent="0.25">
      <c r="A726" s="20" t="s">
        <v>2029</v>
      </c>
      <c r="B726" s="22" t="s">
        <v>2030</v>
      </c>
    </row>
    <row r="727" spans="1:2" x14ac:dyDescent="0.25">
      <c r="A727" s="20" t="s">
        <v>2031</v>
      </c>
      <c r="B727" s="22" t="s">
        <v>2032</v>
      </c>
    </row>
    <row r="728" spans="1:2" x14ac:dyDescent="0.25">
      <c r="A728" s="20" t="s">
        <v>2033</v>
      </c>
      <c r="B728" s="22" t="s">
        <v>2034</v>
      </c>
    </row>
    <row r="729" spans="1:2" x14ac:dyDescent="0.25">
      <c r="A729" s="20" t="s">
        <v>2035</v>
      </c>
      <c r="B729" s="22" t="s">
        <v>2036</v>
      </c>
    </row>
    <row r="730" spans="1:2" ht="31.5" x14ac:dyDescent="0.25">
      <c r="A730" s="20" t="s">
        <v>2037</v>
      </c>
      <c r="B730" s="22" t="s">
        <v>2038</v>
      </c>
    </row>
    <row r="731" spans="1:2" x14ac:dyDescent="0.25">
      <c r="A731" s="20" t="s">
        <v>2039</v>
      </c>
      <c r="B731" s="22" t="s">
        <v>2040</v>
      </c>
    </row>
    <row r="732" spans="1:2" x14ac:dyDescent="0.25">
      <c r="A732" s="20" t="s">
        <v>2041</v>
      </c>
      <c r="B732" s="22" t="s">
        <v>2042</v>
      </c>
    </row>
    <row r="733" spans="1:2" ht="31.5" x14ac:dyDescent="0.25">
      <c r="A733" s="20" t="s">
        <v>2043</v>
      </c>
      <c r="B733" s="22" t="s">
        <v>2044</v>
      </c>
    </row>
    <row r="734" spans="1:2" x14ac:dyDescent="0.25">
      <c r="A734" s="20" t="s">
        <v>2045</v>
      </c>
      <c r="B734" s="22" t="s">
        <v>2046</v>
      </c>
    </row>
    <row r="735" spans="1:2" x14ac:dyDescent="0.25">
      <c r="A735" s="20" t="s">
        <v>2047</v>
      </c>
      <c r="B735" s="22" t="s">
        <v>2048</v>
      </c>
    </row>
    <row r="736" spans="1:2" x14ac:dyDescent="0.25">
      <c r="A736" s="20" t="s">
        <v>2049</v>
      </c>
      <c r="B736" s="22" t="s">
        <v>2050</v>
      </c>
    </row>
    <row r="737" spans="1:2" x14ac:dyDescent="0.25">
      <c r="A737" s="20" t="s">
        <v>2051</v>
      </c>
      <c r="B737" s="22" t="s">
        <v>2052</v>
      </c>
    </row>
    <row r="738" spans="1:2" x14ac:dyDescent="0.25">
      <c r="A738" s="20" t="s">
        <v>2053</v>
      </c>
      <c r="B738" s="22" t="s">
        <v>2054</v>
      </c>
    </row>
    <row r="739" spans="1:2" x14ac:dyDescent="0.25">
      <c r="A739" s="20" t="s">
        <v>2055</v>
      </c>
      <c r="B739" s="22" t="s">
        <v>2056</v>
      </c>
    </row>
    <row r="740" spans="1:2" x14ac:dyDescent="0.25">
      <c r="A740" s="20" t="s">
        <v>2057</v>
      </c>
      <c r="B740" s="22" t="s">
        <v>2058</v>
      </c>
    </row>
    <row r="741" spans="1:2" x14ac:dyDescent="0.25">
      <c r="A741" s="20" t="s">
        <v>2059</v>
      </c>
      <c r="B741" s="22" t="s">
        <v>2060</v>
      </c>
    </row>
    <row r="742" spans="1:2" x14ac:dyDescent="0.25">
      <c r="A742" s="20" t="s">
        <v>2061</v>
      </c>
      <c r="B742" s="22" t="s">
        <v>2062</v>
      </c>
    </row>
    <row r="743" spans="1:2" x14ac:dyDescent="0.25">
      <c r="A743" s="20" t="s">
        <v>2063</v>
      </c>
      <c r="B743" s="22" t="s">
        <v>2064</v>
      </c>
    </row>
    <row r="744" spans="1:2" ht="31.5" x14ac:dyDescent="0.25">
      <c r="A744" s="20" t="s">
        <v>2065</v>
      </c>
      <c r="B744" s="22" t="s">
        <v>2066</v>
      </c>
    </row>
    <row r="745" spans="1:2" x14ac:dyDescent="0.25">
      <c r="A745" s="20" t="s">
        <v>2067</v>
      </c>
      <c r="B745" s="22" t="s">
        <v>2068</v>
      </c>
    </row>
    <row r="746" spans="1:2" x14ac:dyDescent="0.25">
      <c r="A746" s="20" t="s">
        <v>2069</v>
      </c>
      <c r="B746" s="22" t="s">
        <v>2070</v>
      </c>
    </row>
    <row r="747" spans="1:2" x14ac:dyDescent="0.25">
      <c r="A747" s="20" t="s">
        <v>2071</v>
      </c>
      <c r="B747" s="22" t="s">
        <v>2072</v>
      </c>
    </row>
    <row r="748" spans="1:2" x14ac:dyDescent="0.25">
      <c r="A748" s="20" t="s">
        <v>2073</v>
      </c>
      <c r="B748" s="22" t="s">
        <v>2074</v>
      </c>
    </row>
    <row r="749" spans="1:2" x14ac:dyDescent="0.25">
      <c r="A749" s="20" t="s">
        <v>2075</v>
      </c>
      <c r="B749" s="22" t="s">
        <v>2076</v>
      </c>
    </row>
    <row r="750" spans="1:2" x14ac:dyDescent="0.25">
      <c r="A750" s="20" t="s">
        <v>2077</v>
      </c>
      <c r="B750" s="22" t="s">
        <v>2078</v>
      </c>
    </row>
    <row r="751" spans="1:2" x14ac:dyDescent="0.25">
      <c r="A751" s="20" t="s">
        <v>2079</v>
      </c>
      <c r="B751" s="22" t="s">
        <v>2080</v>
      </c>
    </row>
    <row r="752" spans="1:2" x14ac:dyDescent="0.25">
      <c r="A752" s="20" t="s">
        <v>2081</v>
      </c>
      <c r="B752" s="22" t="s">
        <v>2082</v>
      </c>
    </row>
    <row r="753" spans="1:2" x14ac:dyDescent="0.25">
      <c r="A753" s="20" t="s">
        <v>2083</v>
      </c>
      <c r="B753" s="22" t="s">
        <v>2084</v>
      </c>
    </row>
    <row r="754" spans="1:2" x14ac:dyDescent="0.25">
      <c r="A754" s="20" t="s">
        <v>2085</v>
      </c>
      <c r="B754" s="22" t="s">
        <v>2086</v>
      </c>
    </row>
    <row r="755" spans="1:2" x14ac:dyDescent="0.25">
      <c r="A755" s="20" t="s">
        <v>2087</v>
      </c>
      <c r="B755" s="22" t="s">
        <v>2088</v>
      </c>
    </row>
    <row r="756" spans="1:2" x14ac:dyDescent="0.25">
      <c r="A756" s="20" t="s">
        <v>2089</v>
      </c>
      <c r="B756" s="22" t="s">
        <v>2090</v>
      </c>
    </row>
    <row r="757" spans="1:2" x14ac:dyDescent="0.25">
      <c r="A757" s="20" t="s">
        <v>2091</v>
      </c>
      <c r="B757" s="22" t="s">
        <v>2092</v>
      </c>
    </row>
    <row r="758" spans="1:2" x14ac:dyDescent="0.25">
      <c r="A758" s="20" t="s">
        <v>2093</v>
      </c>
      <c r="B758" s="22" t="s">
        <v>2094</v>
      </c>
    </row>
    <row r="759" spans="1:2" x14ac:dyDescent="0.25">
      <c r="A759" s="20" t="s">
        <v>2095</v>
      </c>
      <c r="B759" s="22" t="s">
        <v>2096</v>
      </c>
    </row>
    <row r="760" spans="1:2" x14ac:dyDescent="0.25">
      <c r="A760" s="20" t="s">
        <v>2097</v>
      </c>
      <c r="B760" s="22" t="s">
        <v>2098</v>
      </c>
    </row>
    <row r="761" spans="1:2" x14ac:dyDescent="0.25">
      <c r="A761" s="20" t="s">
        <v>2099</v>
      </c>
      <c r="B761" s="22" t="s">
        <v>2100</v>
      </c>
    </row>
    <row r="762" spans="1:2" x14ac:dyDescent="0.25">
      <c r="A762" s="20" t="s">
        <v>2101</v>
      </c>
      <c r="B762" s="22" t="s">
        <v>2102</v>
      </c>
    </row>
    <row r="763" spans="1:2" x14ac:dyDescent="0.25">
      <c r="A763" s="20" t="s">
        <v>2103</v>
      </c>
      <c r="B763" s="22" t="s">
        <v>2104</v>
      </c>
    </row>
    <row r="764" spans="1:2" x14ac:dyDescent="0.25">
      <c r="A764" s="20" t="s">
        <v>2105</v>
      </c>
      <c r="B764" s="22" t="s">
        <v>2106</v>
      </c>
    </row>
    <row r="765" spans="1:2" x14ac:dyDescent="0.25">
      <c r="A765" s="20" t="s">
        <v>2107</v>
      </c>
      <c r="B765" s="22" t="s">
        <v>2108</v>
      </c>
    </row>
    <row r="766" spans="1:2" x14ac:dyDescent="0.25">
      <c r="A766" s="20" t="s">
        <v>2109</v>
      </c>
      <c r="B766" s="22" t="s">
        <v>2110</v>
      </c>
    </row>
    <row r="767" spans="1:2" x14ac:dyDescent="0.25">
      <c r="A767" s="20" t="s">
        <v>2111</v>
      </c>
      <c r="B767" s="22" t="s">
        <v>2112</v>
      </c>
    </row>
    <row r="768" spans="1:2" x14ac:dyDescent="0.25">
      <c r="A768" s="20" t="s">
        <v>2113</v>
      </c>
      <c r="B768" s="22" t="s">
        <v>2114</v>
      </c>
    </row>
    <row r="769" spans="1:2" x14ac:dyDescent="0.25">
      <c r="A769" s="20" t="s">
        <v>2115</v>
      </c>
      <c r="B769" s="22" t="s">
        <v>2116</v>
      </c>
    </row>
    <row r="770" spans="1:2" x14ac:dyDescent="0.25">
      <c r="A770" s="20" t="s">
        <v>2117</v>
      </c>
      <c r="B770" s="22" t="s">
        <v>2118</v>
      </c>
    </row>
    <row r="771" spans="1:2" x14ac:dyDescent="0.25">
      <c r="A771" s="20" t="s">
        <v>2119</v>
      </c>
      <c r="B771" s="22" t="s">
        <v>2120</v>
      </c>
    </row>
    <row r="772" spans="1:2" ht="31.5" x14ac:dyDescent="0.25">
      <c r="A772" s="20" t="s">
        <v>2121</v>
      </c>
      <c r="B772" s="22" t="s">
        <v>2122</v>
      </c>
    </row>
    <row r="773" spans="1:2" x14ac:dyDescent="0.25">
      <c r="A773" s="20" t="s">
        <v>2123</v>
      </c>
      <c r="B773" s="22" t="s">
        <v>2124</v>
      </c>
    </row>
    <row r="774" spans="1:2" x14ac:dyDescent="0.25">
      <c r="A774" s="20" t="s">
        <v>2125</v>
      </c>
      <c r="B774" s="22" t="s">
        <v>2126</v>
      </c>
    </row>
    <row r="775" spans="1:2" x14ac:dyDescent="0.25">
      <c r="A775" s="20" t="s">
        <v>2127</v>
      </c>
      <c r="B775" s="22" t="s">
        <v>2128</v>
      </c>
    </row>
    <row r="776" spans="1:2" x14ac:dyDescent="0.25">
      <c r="A776" s="20" t="s">
        <v>2129</v>
      </c>
      <c r="B776" s="22" t="s">
        <v>2130</v>
      </c>
    </row>
    <row r="777" spans="1:2" x14ac:dyDescent="0.25">
      <c r="A777" s="20" t="s">
        <v>2131</v>
      </c>
      <c r="B777" s="22" t="s">
        <v>2132</v>
      </c>
    </row>
    <row r="778" spans="1:2" x14ac:dyDescent="0.25">
      <c r="A778" s="20" t="s">
        <v>2133</v>
      </c>
      <c r="B778" s="22" t="s">
        <v>2134</v>
      </c>
    </row>
    <row r="779" spans="1:2" x14ac:dyDescent="0.25">
      <c r="A779" s="20" t="s">
        <v>2135</v>
      </c>
      <c r="B779" s="22" t="s">
        <v>2136</v>
      </c>
    </row>
    <row r="780" spans="1:2" x14ac:dyDescent="0.25">
      <c r="A780" s="20" t="s">
        <v>2137</v>
      </c>
      <c r="B780" s="22" t="s">
        <v>2138</v>
      </c>
    </row>
    <row r="781" spans="1:2" x14ac:dyDescent="0.25">
      <c r="A781" s="20" t="s">
        <v>2139</v>
      </c>
      <c r="B781" s="22" t="s">
        <v>2140</v>
      </c>
    </row>
    <row r="782" spans="1:2" x14ac:dyDescent="0.25">
      <c r="A782" s="20" t="s">
        <v>2141</v>
      </c>
      <c r="B782" s="22" t="s">
        <v>2142</v>
      </c>
    </row>
    <row r="783" spans="1:2" x14ac:dyDescent="0.25">
      <c r="A783" s="20" t="s">
        <v>2143</v>
      </c>
      <c r="B783" s="22" t="s">
        <v>2144</v>
      </c>
    </row>
    <row r="784" spans="1:2" x14ac:dyDescent="0.25">
      <c r="A784" s="20" t="s">
        <v>406</v>
      </c>
      <c r="B784" s="22" t="s">
        <v>2145</v>
      </c>
    </row>
    <row r="785" spans="1:2" x14ac:dyDescent="0.25">
      <c r="A785" s="20" t="s">
        <v>2146</v>
      </c>
      <c r="B785" s="22" t="s">
        <v>2147</v>
      </c>
    </row>
    <row r="786" spans="1:2" x14ac:dyDescent="0.25">
      <c r="A786" s="20" t="s">
        <v>2148</v>
      </c>
      <c r="B786" s="22" t="s">
        <v>2149</v>
      </c>
    </row>
    <row r="787" spans="1:2" ht="31.5" x14ac:dyDescent="0.25">
      <c r="A787" s="20" t="s">
        <v>2150</v>
      </c>
      <c r="B787" s="22" t="s">
        <v>2151</v>
      </c>
    </row>
    <row r="788" spans="1:2" x14ac:dyDescent="0.25">
      <c r="A788" s="20" t="s">
        <v>2152</v>
      </c>
      <c r="B788" s="22" t="s">
        <v>2153</v>
      </c>
    </row>
    <row r="789" spans="1:2" ht="31.5" x14ac:dyDescent="0.25">
      <c r="A789" s="20" t="s">
        <v>2154</v>
      </c>
      <c r="B789" s="22" t="s">
        <v>2155</v>
      </c>
    </row>
    <row r="790" spans="1:2" x14ac:dyDescent="0.25">
      <c r="A790" s="20" t="s">
        <v>2156</v>
      </c>
      <c r="B790" s="22" t="s">
        <v>2157</v>
      </c>
    </row>
    <row r="791" spans="1:2" x14ac:dyDescent="0.25">
      <c r="A791" s="20" t="s">
        <v>2158</v>
      </c>
      <c r="B791" s="22" t="s">
        <v>2159</v>
      </c>
    </row>
    <row r="792" spans="1:2" x14ac:dyDescent="0.25">
      <c r="A792" s="20" t="s">
        <v>2160</v>
      </c>
      <c r="B792" s="22" t="s">
        <v>2161</v>
      </c>
    </row>
    <row r="793" spans="1:2" x14ac:dyDescent="0.25">
      <c r="A793" s="20" t="s">
        <v>2162</v>
      </c>
      <c r="B793" s="22" t="s">
        <v>2163</v>
      </c>
    </row>
    <row r="794" spans="1:2" x14ac:dyDescent="0.25">
      <c r="A794" s="20" t="s">
        <v>2164</v>
      </c>
      <c r="B794" s="22" t="s">
        <v>2165</v>
      </c>
    </row>
    <row r="795" spans="1:2" x14ac:dyDescent="0.25">
      <c r="A795" s="20" t="s">
        <v>2166</v>
      </c>
      <c r="B795" s="22" t="s">
        <v>2167</v>
      </c>
    </row>
    <row r="796" spans="1:2" x14ac:dyDescent="0.25">
      <c r="A796" s="20" t="s">
        <v>2168</v>
      </c>
      <c r="B796" s="22" t="s">
        <v>2169</v>
      </c>
    </row>
    <row r="797" spans="1:2" x14ac:dyDescent="0.25">
      <c r="A797" s="20" t="s">
        <v>2170</v>
      </c>
      <c r="B797" s="22" t="s">
        <v>2171</v>
      </c>
    </row>
    <row r="798" spans="1:2" x14ac:dyDescent="0.25">
      <c r="A798" s="20" t="s">
        <v>2172</v>
      </c>
      <c r="B798" s="22" t="s">
        <v>756</v>
      </c>
    </row>
    <row r="799" spans="1:2" x14ac:dyDescent="0.25">
      <c r="A799" s="20" t="s">
        <v>2173</v>
      </c>
      <c r="B799" s="22" t="s">
        <v>2174</v>
      </c>
    </row>
    <row r="800" spans="1:2" x14ac:dyDescent="0.25">
      <c r="A800" s="20" t="s">
        <v>2175</v>
      </c>
      <c r="B800" s="22" t="s">
        <v>2176</v>
      </c>
    </row>
    <row r="801" spans="1:2" x14ac:dyDescent="0.25">
      <c r="A801" s="20" t="s">
        <v>2177</v>
      </c>
      <c r="B801" s="22" t="s">
        <v>2178</v>
      </c>
    </row>
    <row r="802" spans="1:2" ht="31.5" x14ac:dyDescent="0.25">
      <c r="A802" s="20" t="s">
        <v>2179</v>
      </c>
      <c r="B802" s="22" t="s">
        <v>2180</v>
      </c>
    </row>
    <row r="803" spans="1:2" x14ac:dyDescent="0.25">
      <c r="A803" s="20" t="s">
        <v>2181</v>
      </c>
      <c r="B803" s="22" t="s">
        <v>2182</v>
      </c>
    </row>
    <row r="804" spans="1:2" x14ac:dyDescent="0.25">
      <c r="A804" s="20" t="s">
        <v>2183</v>
      </c>
      <c r="B804" s="22" t="s">
        <v>2184</v>
      </c>
    </row>
    <row r="805" spans="1:2" x14ac:dyDescent="0.25">
      <c r="A805" s="20" t="s">
        <v>2185</v>
      </c>
      <c r="B805" s="22" t="s">
        <v>2186</v>
      </c>
    </row>
    <row r="806" spans="1:2" x14ac:dyDescent="0.25">
      <c r="A806" s="20" t="s">
        <v>2187</v>
      </c>
      <c r="B806" s="22" t="s">
        <v>2188</v>
      </c>
    </row>
    <row r="807" spans="1:2" x14ac:dyDescent="0.25">
      <c r="A807" s="20" t="s">
        <v>2189</v>
      </c>
      <c r="B807" s="22" t="s">
        <v>2190</v>
      </c>
    </row>
    <row r="808" spans="1:2" ht="31.5" x14ac:dyDescent="0.25">
      <c r="A808" s="20" t="s">
        <v>2191</v>
      </c>
      <c r="B808" s="22" t="s">
        <v>2192</v>
      </c>
    </row>
    <row r="809" spans="1:2" x14ac:dyDescent="0.25">
      <c r="A809" s="20" t="s">
        <v>2193</v>
      </c>
      <c r="B809" s="22" t="s">
        <v>2194</v>
      </c>
    </row>
    <row r="810" spans="1:2" x14ac:dyDescent="0.25">
      <c r="A810" s="20" t="s">
        <v>2195</v>
      </c>
      <c r="B810" s="22" t="s">
        <v>2196</v>
      </c>
    </row>
    <row r="811" spans="1:2" x14ac:dyDescent="0.25">
      <c r="A811" s="20" t="s">
        <v>2197</v>
      </c>
      <c r="B811" s="22" t="s">
        <v>2198</v>
      </c>
    </row>
    <row r="812" spans="1:2" x14ac:dyDescent="0.25">
      <c r="A812" s="20" t="s">
        <v>2199</v>
      </c>
      <c r="B812" s="22" t="s">
        <v>2200</v>
      </c>
    </row>
    <row r="813" spans="1:2" x14ac:dyDescent="0.25">
      <c r="A813" s="20" t="s">
        <v>2201</v>
      </c>
      <c r="B813" s="22" t="s">
        <v>2202</v>
      </c>
    </row>
    <row r="814" spans="1:2" x14ac:dyDescent="0.25">
      <c r="A814" s="20" t="s">
        <v>2203</v>
      </c>
      <c r="B814" s="22" t="s">
        <v>2204</v>
      </c>
    </row>
    <row r="815" spans="1:2" x14ac:dyDescent="0.25">
      <c r="A815" s="20" t="s">
        <v>2205</v>
      </c>
      <c r="B815" s="22" t="s">
        <v>2206</v>
      </c>
    </row>
    <row r="816" spans="1:2" x14ac:dyDescent="0.25">
      <c r="A816" s="20" t="s">
        <v>2207</v>
      </c>
      <c r="B816" s="22" t="s">
        <v>2208</v>
      </c>
    </row>
    <row r="817" spans="1:2" x14ac:dyDescent="0.25">
      <c r="A817" s="20" t="s">
        <v>2209</v>
      </c>
      <c r="B817" s="22" t="s">
        <v>2210</v>
      </c>
    </row>
    <row r="818" spans="1:2" x14ac:dyDescent="0.25">
      <c r="A818" s="20" t="s">
        <v>2211</v>
      </c>
      <c r="B818" s="22" t="s">
        <v>2212</v>
      </c>
    </row>
    <row r="819" spans="1:2" x14ac:dyDescent="0.25">
      <c r="A819" s="20" t="s">
        <v>2213</v>
      </c>
      <c r="B819" s="22" t="s">
        <v>2214</v>
      </c>
    </row>
    <row r="820" spans="1:2" x14ac:dyDescent="0.25">
      <c r="A820" s="20" t="s">
        <v>2215</v>
      </c>
      <c r="B820" s="22" t="s">
        <v>2216</v>
      </c>
    </row>
    <row r="821" spans="1:2" x14ac:dyDescent="0.25">
      <c r="A821" s="20" t="s">
        <v>2217</v>
      </c>
      <c r="B821" s="22" t="s">
        <v>2218</v>
      </c>
    </row>
    <row r="822" spans="1:2" x14ac:dyDescent="0.25">
      <c r="A822" s="20" t="s">
        <v>2219</v>
      </c>
      <c r="B822" s="22" t="s">
        <v>2220</v>
      </c>
    </row>
    <row r="823" spans="1:2" x14ac:dyDescent="0.25">
      <c r="A823" s="20" t="s">
        <v>2221</v>
      </c>
      <c r="B823" s="22" t="s">
        <v>872</v>
      </c>
    </row>
    <row r="824" spans="1:2" ht="31.5" x14ac:dyDescent="0.25">
      <c r="A824" s="20" t="s">
        <v>2222</v>
      </c>
      <c r="B824" s="22" t="s">
        <v>2223</v>
      </c>
    </row>
    <row r="825" spans="1:2" ht="31.5" x14ac:dyDescent="0.25">
      <c r="A825" s="20" t="s">
        <v>2224</v>
      </c>
      <c r="B825" s="22" t="s">
        <v>2225</v>
      </c>
    </row>
    <row r="826" spans="1:2" x14ac:dyDescent="0.25">
      <c r="A826" s="20" t="s">
        <v>2226</v>
      </c>
      <c r="B826" s="22" t="s">
        <v>2227</v>
      </c>
    </row>
    <row r="827" spans="1:2" x14ac:dyDescent="0.25">
      <c r="A827" s="20" t="s">
        <v>2228</v>
      </c>
      <c r="B827" s="22" t="s">
        <v>2229</v>
      </c>
    </row>
    <row r="828" spans="1:2" x14ac:dyDescent="0.25">
      <c r="A828" s="20" t="s">
        <v>2230</v>
      </c>
      <c r="B828" s="22" t="s">
        <v>2231</v>
      </c>
    </row>
    <row r="829" spans="1:2" x14ac:dyDescent="0.25">
      <c r="A829" s="20" t="s">
        <v>2232</v>
      </c>
      <c r="B829" s="22" t="s">
        <v>2233</v>
      </c>
    </row>
    <row r="830" spans="1:2" x14ac:dyDescent="0.25">
      <c r="A830" s="20" t="s">
        <v>2234</v>
      </c>
      <c r="B830" s="22" t="s">
        <v>2235</v>
      </c>
    </row>
    <row r="831" spans="1:2" x14ac:dyDescent="0.25">
      <c r="A831" s="20" t="s">
        <v>2236</v>
      </c>
      <c r="B831" s="22" t="s">
        <v>2237</v>
      </c>
    </row>
    <row r="832" spans="1:2" x14ac:dyDescent="0.25">
      <c r="A832" s="20" t="s">
        <v>2238</v>
      </c>
      <c r="B832" s="22" t="s">
        <v>2239</v>
      </c>
    </row>
    <row r="833" spans="1:2" x14ac:dyDescent="0.25">
      <c r="A833" s="20" t="s">
        <v>2240</v>
      </c>
      <c r="B833" s="22" t="s">
        <v>2241</v>
      </c>
    </row>
    <row r="834" spans="1:2" x14ac:dyDescent="0.25">
      <c r="A834" s="20" t="s">
        <v>2242</v>
      </c>
      <c r="B834" s="22" t="s">
        <v>2243</v>
      </c>
    </row>
    <row r="835" spans="1:2" x14ac:dyDescent="0.25">
      <c r="A835" s="20" t="s">
        <v>2244</v>
      </c>
      <c r="B835" s="22" t="s">
        <v>2245</v>
      </c>
    </row>
    <row r="836" spans="1:2" x14ac:dyDescent="0.25">
      <c r="A836" s="20" t="s">
        <v>2246</v>
      </c>
      <c r="B836" s="22" t="s">
        <v>2247</v>
      </c>
    </row>
    <row r="837" spans="1:2" ht="31.5" x14ac:dyDescent="0.25">
      <c r="A837" s="20" t="s">
        <v>2248</v>
      </c>
      <c r="B837" s="22" t="s">
        <v>2249</v>
      </c>
    </row>
    <row r="838" spans="1:2" x14ac:dyDescent="0.25">
      <c r="A838" s="20" t="s">
        <v>2250</v>
      </c>
      <c r="B838" s="22" t="s">
        <v>2251</v>
      </c>
    </row>
    <row r="839" spans="1:2" x14ac:dyDescent="0.25">
      <c r="A839" s="20" t="s">
        <v>2252</v>
      </c>
      <c r="B839" s="22" t="s">
        <v>2253</v>
      </c>
    </row>
    <row r="840" spans="1:2" x14ac:dyDescent="0.25">
      <c r="A840" s="20" t="s">
        <v>2254</v>
      </c>
      <c r="B840" s="22" t="s">
        <v>2255</v>
      </c>
    </row>
    <row r="841" spans="1:2" x14ac:dyDescent="0.25">
      <c r="A841" s="20" t="s">
        <v>2256</v>
      </c>
      <c r="B841" s="22" t="s">
        <v>2257</v>
      </c>
    </row>
    <row r="842" spans="1:2" x14ac:dyDescent="0.25">
      <c r="A842" s="20" t="s">
        <v>2258</v>
      </c>
      <c r="B842" s="22" t="s">
        <v>2259</v>
      </c>
    </row>
    <row r="843" spans="1:2" x14ac:dyDescent="0.25">
      <c r="A843" s="20" t="s">
        <v>2260</v>
      </c>
      <c r="B843" s="22" t="s">
        <v>2261</v>
      </c>
    </row>
    <row r="844" spans="1:2" x14ac:dyDescent="0.25">
      <c r="A844" s="20" t="s">
        <v>2262</v>
      </c>
      <c r="B844" s="22" t="s">
        <v>2263</v>
      </c>
    </row>
    <row r="845" spans="1:2" x14ac:dyDescent="0.25">
      <c r="A845" s="20" t="s">
        <v>2264</v>
      </c>
      <c r="B845" s="22" t="s">
        <v>2265</v>
      </c>
    </row>
    <row r="846" spans="1:2" x14ac:dyDescent="0.25">
      <c r="A846" s="20" t="s">
        <v>2266</v>
      </c>
      <c r="B846" s="22" t="s">
        <v>2267</v>
      </c>
    </row>
    <row r="847" spans="1:2" x14ac:dyDescent="0.25">
      <c r="A847" s="20" t="s">
        <v>2268</v>
      </c>
      <c r="B847" s="22" t="s">
        <v>2269</v>
      </c>
    </row>
    <row r="848" spans="1:2" x14ac:dyDescent="0.25">
      <c r="A848" s="20" t="s">
        <v>2270</v>
      </c>
      <c r="B848" s="22" t="s">
        <v>2271</v>
      </c>
    </row>
    <row r="849" spans="1:2" x14ac:dyDescent="0.25">
      <c r="A849" s="20" t="s">
        <v>2272</v>
      </c>
      <c r="B849" s="22" t="s">
        <v>2273</v>
      </c>
    </row>
    <row r="850" spans="1:2" x14ac:dyDescent="0.25">
      <c r="A850" s="20" t="s">
        <v>2274</v>
      </c>
      <c r="B850" s="22" t="s">
        <v>2275</v>
      </c>
    </row>
    <row r="851" spans="1:2" x14ac:dyDescent="0.25">
      <c r="A851" s="20" t="s">
        <v>2276</v>
      </c>
      <c r="B851" s="22" t="s">
        <v>2277</v>
      </c>
    </row>
    <row r="852" spans="1:2" x14ac:dyDescent="0.25">
      <c r="A852" s="20" t="s">
        <v>2278</v>
      </c>
      <c r="B852" s="22" t="s">
        <v>2279</v>
      </c>
    </row>
    <row r="853" spans="1:2" x14ac:dyDescent="0.25">
      <c r="A853" s="20" t="s">
        <v>2280</v>
      </c>
      <c r="B853" s="22" t="s">
        <v>2281</v>
      </c>
    </row>
    <row r="854" spans="1:2" x14ac:dyDescent="0.25">
      <c r="A854" s="20" t="s">
        <v>2282</v>
      </c>
      <c r="B854" s="22" t="s">
        <v>2283</v>
      </c>
    </row>
    <row r="855" spans="1:2" x14ac:dyDescent="0.25">
      <c r="A855" s="20" t="s">
        <v>2284</v>
      </c>
      <c r="B855" s="22" t="s">
        <v>2281</v>
      </c>
    </row>
    <row r="856" spans="1:2" x14ac:dyDescent="0.25">
      <c r="A856" s="20" t="s">
        <v>2285</v>
      </c>
      <c r="B856" s="22" t="s">
        <v>2286</v>
      </c>
    </row>
    <row r="857" spans="1:2" x14ac:dyDescent="0.25">
      <c r="A857" s="20" t="s">
        <v>2287</v>
      </c>
      <c r="B857" s="22" t="s">
        <v>2288</v>
      </c>
    </row>
    <row r="858" spans="1:2" x14ac:dyDescent="0.25">
      <c r="A858" s="20" t="s">
        <v>2289</v>
      </c>
      <c r="B858" s="22" t="s">
        <v>2290</v>
      </c>
    </row>
    <row r="859" spans="1:2" x14ac:dyDescent="0.25">
      <c r="A859" s="20" t="s">
        <v>2291</v>
      </c>
      <c r="B859" s="22" t="s">
        <v>2292</v>
      </c>
    </row>
    <row r="860" spans="1:2" x14ac:dyDescent="0.25">
      <c r="A860" s="20" t="s">
        <v>2293</v>
      </c>
      <c r="B860" s="22" t="s">
        <v>2294</v>
      </c>
    </row>
    <row r="861" spans="1:2" x14ac:dyDescent="0.25">
      <c r="A861" s="20" t="s">
        <v>2295</v>
      </c>
      <c r="B861" s="22" t="s">
        <v>2296</v>
      </c>
    </row>
    <row r="862" spans="1:2" x14ac:dyDescent="0.25">
      <c r="A862" s="20" t="s">
        <v>2297</v>
      </c>
      <c r="B862" s="22" t="s">
        <v>2298</v>
      </c>
    </row>
    <row r="863" spans="1:2" x14ac:dyDescent="0.25">
      <c r="A863" s="20" t="s">
        <v>2299</v>
      </c>
      <c r="B863" s="22" t="s">
        <v>2300</v>
      </c>
    </row>
    <row r="864" spans="1:2" x14ac:dyDescent="0.25">
      <c r="A864" s="20" t="s">
        <v>2301</v>
      </c>
      <c r="B864" s="22" t="s">
        <v>1017</v>
      </c>
    </row>
    <row r="865" spans="1:2" x14ac:dyDescent="0.25">
      <c r="A865" s="20" t="s">
        <v>2302</v>
      </c>
      <c r="B865" s="22" t="s">
        <v>2303</v>
      </c>
    </row>
    <row r="866" spans="1:2" x14ac:dyDescent="0.25">
      <c r="A866" s="20" t="s">
        <v>2304</v>
      </c>
      <c r="B866" s="22" t="s">
        <v>2305</v>
      </c>
    </row>
    <row r="867" spans="1:2" x14ac:dyDescent="0.25">
      <c r="A867" s="20" t="s">
        <v>2306</v>
      </c>
      <c r="B867" s="22" t="s">
        <v>2307</v>
      </c>
    </row>
    <row r="868" spans="1:2" ht="31.5" x14ac:dyDescent="0.25">
      <c r="A868" s="20" t="s">
        <v>2308</v>
      </c>
      <c r="B868" s="22" t="s">
        <v>2309</v>
      </c>
    </row>
    <row r="869" spans="1:2" x14ac:dyDescent="0.25">
      <c r="A869" s="20" t="s">
        <v>2310</v>
      </c>
      <c r="B869" s="22" t="s">
        <v>2311</v>
      </c>
    </row>
    <row r="870" spans="1:2" x14ac:dyDescent="0.25">
      <c r="A870" s="20" t="s">
        <v>2312</v>
      </c>
      <c r="B870" s="22" t="s">
        <v>2313</v>
      </c>
    </row>
    <row r="871" spans="1:2" x14ac:dyDescent="0.25">
      <c r="A871" s="20" t="s">
        <v>2314</v>
      </c>
      <c r="B871" s="22" t="s">
        <v>2315</v>
      </c>
    </row>
    <row r="872" spans="1:2" x14ac:dyDescent="0.25">
      <c r="A872" s="20" t="s">
        <v>2316</v>
      </c>
      <c r="B872" s="22" t="s">
        <v>2317</v>
      </c>
    </row>
    <row r="873" spans="1:2" ht="31.5" x14ac:dyDescent="0.25">
      <c r="A873" s="20" t="s">
        <v>2318</v>
      </c>
      <c r="B873" s="22" t="s">
        <v>2319</v>
      </c>
    </row>
    <row r="874" spans="1:2" x14ac:dyDescent="0.25">
      <c r="A874" s="20" t="s">
        <v>2320</v>
      </c>
      <c r="B874" s="22" t="s">
        <v>2321</v>
      </c>
    </row>
    <row r="875" spans="1:2" ht="31.5" x14ac:dyDescent="0.25">
      <c r="A875" s="20" t="s">
        <v>2322</v>
      </c>
      <c r="B875" s="22" t="s">
        <v>2323</v>
      </c>
    </row>
    <row r="876" spans="1:2" x14ac:dyDescent="0.25">
      <c r="A876" s="20" t="s">
        <v>2324</v>
      </c>
      <c r="B876" s="22" t="s">
        <v>2325</v>
      </c>
    </row>
    <row r="877" spans="1:2" x14ac:dyDescent="0.25">
      <c r="A877" s="20" t="s">
        <v>2326</v>
      </c>
      <c r="B877" s="22" t="s">
        <v>2327</v>
      </c>
    </row>
    <row r="878" spans="1:2" x14ac:dyDescent="0.25">
      <c r="A878" s="20" t="s">
        <v>2328</v>
      </c>
      <c r="B878" s="22" t="s">
        <v>2329</v>
      </c>
    </row>
    <row r="879" spans="1:2" x14ac:dyDescent="0.25">
      <c r="A879" s="20" t="s">
        <v>2330</v>
      </c>
      <c r="B879" s="22" t="s">
        <v>2331</v>
      </c>
    </row>
    <row r="880" spans="1:2" x14ac:dyDescent="0.25">
      <c r="A880" s="20" t="s">
        <v>2332</v>
      </c>
      <c r="B880" s="22" t="s">
        <v>2333</v>
      </c>
    </row>
    <row r="881" spans="1:2" x14ac:dyDescent="0.25">
      <c r="A881" s="20" t="s">
        <v>2334</v>
      </c>
      <c r="B881" s="22" t="s">
        <v>2335</v>
      </c>
    </row>
    <row r="882" spans="1:2" ht="31.5" x14ac:dyDescent="0.25">
      <c r="A882" s="20" t="s">
        <v>2336</v>
      </c>
      <c r="B882" s="22" t="s">
        <v>2337</v>
      </c>
    </row>
    <row r="883" spans="1:2" x14ac:dyDescent="0.25">
      <c r="A883" s="20" t="s">
        <v>2338</v>
      </c>
      <c r="B883" s="22" t="s">
        <v>2339</v>
      </c>
    </row>
    <row r="884" spans="1:2" ht="31.5" x14ac:dyDescent="0.25">
      <c r="A884" s="20" t="s">
        <v>2340</v>
      </c>
      <c r="B884" s="22" t="s">
        <v>2341</v>
      </c>
    </row>
    <row r="885" spans="1:2" ht="31.5" x14ac:dyDescent="0.25">
      <c r="A885" s="20" t="s">
        <v>2342</v>
      </c>
      <c r="B885" s="22" t="s">
        <v>2343</v>
      </c>
    </row>
    <row r="886" spans="1:2" ht="31.5" x14ac:dyDescent="0.25">
      <c r="A886" s="20" t="s">
        <v>2344</v>
      </c>
      <c r="B886" s="22" t="s">
        <v>2345</v>
      </c>
    </row>
    <row r="887" spans="1:2" ht="31.5" x14ac:dyDescent="0.25">
      <c r="A887" s="20" t="s">
        <v>2346</v>
      </c>
      <c r="B887" s="22" t="s">
        <v>2347</v>
      </c>
    </row>
    <row r="888" spans="1:2" x14ac:dyDescent="0.25">
      <c r="A888" s="20" t="s">
        <v>2348</v>
      </c>
      <c r="B888" s="22" t="s">
        <v>2349</v>
      </c>
    </row>
    <row r="889" spans="1:2" x14ac:dyDescent="0.25">
      <c r="A889" s="20" t="s">
        <v>2350</v>
      </c>
      <c r="B889" s="22" t="s">
        <v>2351</v>
      </c>
    </row>
    <row r="890" spans="1:2" x14ac:dyDescent="0.25">
      <c r="A890" s="20" t="s">
        <v>2352</v>
      </c>
      <c r="B890" s="22" t="s">
        <v>2353</v>
      </c>
    </row>
    <row r="891" spans="1:2" ht="31.5" x14ac:dyDescent="0.25">
      <c r="A891" s="20" t="s">
        <v>2354</v>
      </c>
      <c r="B891" s="22" t="s">
        <v>2355</v>
      </c>
    </row>
    <row r="892" spans="1:2" x14ac:dyDescent="0.25">
      <c r="A892" s="20" t="s">
        <v>2356</v>
      </c>
      <c r="B892" s="22" t="s">
        <v>2357</v>
      </c>
    </row>
    <row r="893" spans="1:2" x14ac:dyDescent="0.25">
      <c r="A893" s="20" t="s">
        <v>2358</v>
      </c>
      <c r="B893" s="22" t="s">
        <v>2359</v>
      </c>
    </row>
    <row r="894" spans="1:2" x14ac:dyDescent="0.25">
      <c r="A894" s="20" t="s">
        <v>2360</v>
      </c>
      <c r="B894" s="22" t="s">
        <v>2361</v>
      </c>
    </row>
    <row r="895" spans="1:2" x14ac:dyDescent="0.25">
      <c r="A895" s="20" t="s">
        <v>2362</v>
      </c>
      <c r="B895" s="22" t="s">
        <v>1951</v>
      </c>
    </row>
    <row r="896" spans="1:2" x14ac:dyDescent="0.25">
      <c r="A896" s="20" t="s">
        <v>2363</v>
      </c>
      <c r="B896" s="22" t="s">
        <v>2364</v>
      </c>
    </row>
    <row r="897" spans="1:2" x14ac:dyDescent="0.25">
      <c r="A897" s="20" t="s">
        <v>2365</v>
      </c>
      <c r="B897" s="22" t="s">
        <v>2366</v>
      </c>
    </row>
    <row r="898" spans="1:2" x14ac:dyDescent="0.25">
      <c r="A898" s="20" t="s">
        <v>2367</v>
      </c>
      <c r="B898" s="22" t="s">
        <v>2368</v>
      </c>
    </row>
    <row r="899" spans="1:2" x14ac:dyDescent="0.25">
      <c r="A899" s="20" t="s">
        <v>2369</v>
      </c>
      <c r="B899" s="22" t="s">
        <v>2370</v>
      </c>
    </row>
    <row r="900" spans="1:2" x14ac:dyDescent="0.25">
      <c r="A900" s="20" t="s">
        <v>2371</v>
      </c>
      <c r="B900" s="22" t="s">
        <v>2372</v>
      </c>
    </row>
    <row r="901" spans="1:2" x14ac:dyDescent="0.25">
      <c r="A901" s="20" t="s">
        <v>2373</v>
      </c>
      <c r="B901" s="22" t="s">
        <v>2374</v>
      </c>
    </row>
    <row r="902" spans="1:2" x14ac:dyDescent="0.25">
      <c r="A902" s="20" t="s">
        <v>2375</v>
      </c>
      <c r="B902" s="22" t="s">
        <v>2376</v>
      </c>
    </row>
    <row r="903" spans="1:2" ht="31.5" x14ac:dyDescent="0.25">
      <c r="A903" s="20" t="s">
        <v>2377</v>
      </c>
      <c r="B903" s="22" t="s">
        <v>2378</v>
      </c>
    </row>
    <row r="904" spans="1:2" x14ac:dyDescent="0.25">
      <c r="A904" s="20" t="s">
        <v>2379</v>
      </c>
      <c r="B904" s="22" t="s">
        <v>2380</v>
      </c>
    </row>
    <row r="905" spans="1:2" x14ac:dyDescent="0.25">
      <c r="A905" s="20" t="s">
        <v>2381</v>
      </c>
      <c r="B905" s="22" t="s">
        <v>2382</v>
      </c>
    </row>
    <row r="906" spans="1:2" x14ac:dyDescent="0.25">
      <c r="A906" s="20" t="s">
        <v>2383</v>
      </c>
      <c r="B906" s="22" t="s">
        <v>2384</v>
      </c>
    </row>
    <row r="907" spans="1:2" x14ac:dyDescent="0.25">
      <c r="A907" s="20" t="s">
        <v>2385</v>
      </c>
      <c r="B907" s="22" t="s">
        <v>2386</v>
      </c>
    </row>
    <row r="908" spans="1:2" ht="31.5" x14ac:dyDescent="0.25">
      <c r="A908" s="20" t="s">
        <v>2387</v>
      </c>
      <c r="B908" s="22" t="s">
        <v>2388</v>
      </c>
    </row>
    <row r="909" spans="1:2" x14ac:dyDescent="0.25">
      <c r="A909" s="20" t="s">
        <v>2389</v>
      </c>
      <c r="B909" s="22" t="s">
        <v>2390</v>
      </c>
    </row>
    <row r="910" spans="1:2" x14ac:dyDescent="0.25">
      <c r="A910" s="20" t="s">
        <v>2391</v>
      </c>
      <c r="B910" s="22" t="s">
        <v>2392</v>
      </c>
    </row>
    <row r="911" spans="1:2" ht="31.5" x14ac:dyDescent="0.25">
      <c r="A911" s="20" t="s">
        <v>2393</v>
      </c>
      <c r="B911" s="22" t="s">
        <v>2394</v>
      </c>
    </row>
    <row r="912" spans="1:2" x14ac:dyDescent="0.25">
      <c r="A912" s="20" t="s">
        <v>2395</v>
      </c>
      <c r="B912" s="22" t="s">
        <v>2396</v>
      </c>
    </row>
    <row r="913" spans="1:2" x14ac:dyDescent="0.25">
      <c r="A913" s="20" t="s">
        <v>2397</v>
      </c>
      <c r="B913" s="22" t="s">
        <v>2398</v>
      </c>
    </row>
    <row r="914" spans="1:2" x14ac:dyDescent="0.25">
      <c r="A914" s="20" t="s">
        <v>2399</v>
      </c>
      <c r="B914" s="22" t="s">
        <v>2400</v>
      </c>
    </row>
    <row r="915" spans="1:2" x14ac:dyDescent="0.25">
      <c r="A915" s="20" t="s">
        <v>2401</v>
      </c>
      <c r="B915" s="22" t="s">
        <v>2402</v>
      </c>
    </row>
    <row r="916" spans="1:2" x14ac:dyDescent="0.25">
      <c r="A916" s="20" t="s">
        <v>2403</v>
      </c>
      <c r="B916" s="22" t="s">
        <v>2404</v>
      </c>
    </row>
    <row r="917" spans="1:2" ht="31.5" x14ac:dyDescent="0.25">
      <c r="A917" s="20" t="s">
        <v>2405</v>
      </c>
      <c r="B917" s="22" t="s">
        <v>2406</v>
      </c>
    </row>
    <row r="918" spans="1:2" x14ac:dyDescent="0.25">
      <c r="A918" s="20" t="s">
        <v>2407</v>
      </c>
      <c r="B918" s="22" t="s">
        <v>1207</v>
      </c>
    </row>
    <row r="919" spans="1:2" x14ac:dyDescent="0.25">
      <c r="A919" s="20" t="s">
        <v>2408</v>
      </c>
      <c r="B919" s="22" t="s">
        <v>2409</v>
      </c>
    </row>
    <row r="920" spans="1:2" x14ac:dyDescent="0.25">
      <c r="A920" s="20" t="s">
        <v>2410</v>
      </c>
      <c r="B920" s="22" t="s">
        <v>2411</v>
      </c>
    </row>
    <row r="921" spans="1:2" x14ac:dyDescent="0.25">
      <c r="A921" s="20" t="s">
        <v>2412</v>
      </c>
      <c r="B921" s="22" t="s">
        <v>2413</v>
      </c>
    </row>
    <row r="922" spans="1:2" x14ac:dyDescent="0.25">
      <c r="A922" s="20" t="s">
        <v>2414</v>
      </c>
      <c r="B922" s="22" t="s">
        <v>1155</v>
      </c>
    </row>
    <row r="923" spans="1:2" x14ac:dyDescent="0.25">
      <c r="A923" s="20" t="s">
        <v>2415</v>
      </c>
      <c r="B923" s="22" t="s">
        <v>2416</v>
      </c>
    </row>
    <row r="924" spans="1:2" x14ac:dyDescent="0.25">
      <c r="A924" s="20" t="s">
        <v>2417</v>
      </c>
      <c r="B924" s="22" t="s">
        <v>2418</v>
      </c>
    </row>
    <row r="925" spans="1:2" x14ac:dyDescent="0.25">
      <c r="A925" s="20" t="s">
        <v>2419</v>
      </c>
      <c r="B925" s="22" t="s">
        <v>2420</v>
      </c>
    </row>
    <row r="926" spans="1:2" x14ac:dyDescent="0.25">
      <c r="A926" s="20" t="s">
        <v>2421</v>
      </c>
      <c r="B926" s="22" t="s">
        <v>2422</v>
      </c>
    </row>
    <row r="927" spans="1:2" x14ac:dyDescent="0.25">
      <c r="A927" s="20" t="s">
        <v>2423</v>
      </c>
      <c r="B927" s="22" t="s">
        <v>2424</v>
      </c>
    </row>
    <row r="928" spans="1:2" x14ac:dyDescent="0.25">
      <c r="A928" s="20" t="s">
        <v>2425</v>
      </c>
      <c r="B928" s="22" t="s">
        <v>2426</v>
      </c>
    </row>
    <row r="929" spans="1:2" x14ac:dyDescent="0.25">
      <c r="A929" s="20" t="s">
        <v>2427</v>
      </c>
      <c r="B929" s="22" t="s">
        <v>2428</v>
      </c>
    </row>
    <row r="930" spans="1:2" x14ac:dyDescent="0.25">
      <c r="A930" s="20" t="s">
        <v>2429</v>
      </c>
      <c r="B930" s="22" t="s">
        <v>2283</v>
      </c>
    </row>
    <row r="931" spans="1:2" x14ac:dyDescent="0.25">
      <c r="A931" s="20" t="s">
        <v>2430</v>
      </c>
      <c r="B931" s="22" t="s">
        <v>2431</v>
      </c>
    </row>
    <row r="932" spans="1:2" x14ac:dyDescent="0.25">
      <c r="A932" s="20" t="s">
        <v>2432</v>
      </c>
      <c r="B932" s="22" t="s">
        <v>2433</v>
      </c>
    </row>
    <row r="933" spans="1:2" x14ac:dyDescent="0.25">
      <c r="A933" s="20" t="s">
        <v>2434</v>
      </c>
      <c r="B933" s="22" t="s">
        <v>2435</v>
      </c>
    </row>
    <row r="934" spans="1:2" x14ac:dyDescent="0.25">
      <c r="A934" s="20" t="s">
        <v>2436</v>
      </c>
      <c r="B934" s="22" t="s">
        <v>2437</v>
      </c>
    </row>
    <row r="935" spans="1:2" x14ac:dyDescent="0.25">
      <c r="A935" s="20" t="s">
        <v>2438</v>
      </c>
      <c r="B935" s="22" t="s">
        <v>2439</v>
      </c>
    </row>
    <row r="936" spans="1:2" x14ac:dyDescent="0.25">
      <c r="A936" s="20" t="s">
        <v>2440</v>
      </c>
      <c r="B936" s="22" t="s">
        <v>2441</v>
      </c>
    </row>
    <row r="937" spans="1:2" x14ac:dyDescent="0.25">
      <c r="A937" s="20" t="s">
        <v>2442</v>
      </c>
      <c r="B937" s="22" t="s">
        <v>2443</v>
      </c>
    </row>
    <row r="938" spans="1:2" x14ac:dyDescent="0.25">
      <c r="A938" s="20" t="s">
        <v>2444</v>
      </c>
      <c r="B938" s="22" t="s">
        <v>2445</v>
      </c>
    </row>
    <row r="939" spans="1:2" x14ac:dyDescent="0.25">
      <c r="A939" s="20" t="s">
        <v>2446</v>
      </c>
      <c r="B939" s="22" t="s">
        <v>2447</v>
      </c>
    </row>
    <row r="940" spans="1:2" x14ac:dyDescent="0.25">
      <c r="A940" s="20" t="s">
        <v>2448</v>
      </c>
      <c r="B940" s="22" t="s">
        <v>2449</v>
      </c>
    </row>
    <row r="941" spans="1:2" x14ac:dyDescent="0.25">
      <c r="A941" s="20" t="s">
        <v>2450</v>
      </c>
      <c r="B941" s="22" t="s">
        <v>2451</v>
      </c>
    </row>
    <row r="942" spans="1:2" x14ac:dyDescent="0.25">
      <c r="A942" s="20" t="s">
        <v>2452</v>
      </c>
      <c r="B942" s="22" t="s">
        <v>2453</v>
      </c>
    </row>
    <row r="943" spans="1:2" x14ac:dyDescent="0.25">
      <c r="A943" s="20" t="s">
        <v>2454</v>
      </c>
      <c r="B943" s="22" t="s">
        <v>2455</v>
      </c>
    </row>
    <row r="944" spans="1:2" x14ac:dyDescent="0.25">
      <c r="A944" s="20" t="s">
        <v>2456</v>
      </c>
      <c r="B944" s="22" t="s">
        <v>2457</v>
      </c>
    </row>
    <row r="945" spans="1:2" x14ac:dyDescent="0.25">
      <c r="A945" s="20" t="s">
        <v>2458</v>
      </c>
      <c r="B945" s="22" t="s">
        <v>2459</v>
      </c>
    </row>
    <row r="946" spans="1:2" x14ac:dyDescent="0.25">
      <c r="A946" s="20" t="s">
        <v>2460</v>
      </c>
      <c r="B946" s="22" t="s">
        <v>2461</v>
      </c>
    </row>
    <row r="947" spans="1:2" x14ac:dyDescent="0.25">
      <c r="A947" s="20" t="s">
        <v>2462</v>
      </c>
      <c r="B947" s="22" t="s">
        <v>2463</v>
      </c>
    </row>
    <row r="948" spans="1:2" x14ac:dyDescent="0.25">
      <c r="A948" s="20" t="s">
        <v>2464</v>
      </c>
      <c r="B948" s="22" t="s">
        <v>2465</v>
      </c>
    </row>
    <row r="949" spans="1:2" x14ac:dyDescent="0.25">
      <c r="A949" s="20" t="s">
        <v>2466</v>
      </c>
      <c r="B949" s="22" t="s">
        <v>2467</v>
      </c>
    </row>
    <row r="950" spans="1:2" ht="31.5" x14ac:dyDescent="0.25">
      <c r="A950" s="20" t="s">
        <v>2468</v>
      </c>
      <c r="B950" s="22" t="s">
        <v>2469</v>
      </c>
    </row>
    <row r="951" spans="1:2" ht="31.5" x14ac:dyDescent="0.25">
      <c r="A951" s="20" t="s">
        <v>2470</v>
      </c>
      <c r="B951" s="22" t="s">
        <v>2471</v>
      </c>
    </row>
    <row r="952" spans="1:2" ht="31.5" x14ac:dyDescent="0.25">
      <c r="A952" s="20" t="s">
        <v>2472</v>
      </c>
      <c r="B952" s="22" t="s">
        <v>2473</v>
      </c>
    </row>
    <row r="953" spans="1:2" ht="31.5" x14ac:dyDescent="0.25">
      <c r="A953" s="20" t="s">
        <v>2474</v>
      </c>
      <c r="B953" s="22" t="s">
        <v>2475</v>
      </c>
    </row>
    <row r="954" spans="1:2" x14ac:dyDescent="0.25">
      <c r="A954" s="20" t="s">
        <v>2476</v>
      </c>
      <c r="B954" s="22" t="s">
        <v>2477</v>
      </c>
    </row>
    <row r="955" spans="1:2" x14ac:dyDescent="0.25">
      <c r="A955" s="20" t="s">
        <v>2478</v>
      </c>
      <c r="B955" s="22" t="s">
        <v>2479</v>
      </c>
    </row>
    <row r="956" spans="1:2" x14ac:dyDescent="0.25">
      <c r="A956" s="20" t="s">
        <v>2480</v>
      </c>
      <c r="B956" s="22" t="s">
        <v>2481</v>
      </c>
    </row>
    <row r="957" spans="1:2" x14ac:dyDescent="0.25">
      <c r="A957" s="20" t="s">
        <v>2482</v>
      </c>
      <c r="B957" s="22" t="s">
        <v>2483</v>
      </c>
    </row>
    <row r="958" spans="1:2" x14ac:dyDescent="0.25">
      <c r="A958" s="20" t="s">
        <v>2484</v>
      </c>
      <c r="B958" s="22" t="s">
        <v>2485</v>
      </c>
    </row>
    <row r="959" spans="1:2" ht="31.5" x14ac:dyDescent="0.25">
      <c r="A959" s="20" t="s">
        <v>2486</v>
      </c>
      <c r="B959" s="22" t="s">
        <v>2487</v>
      </c>
    </row>
    <row r="960" spans="1:2" ht="31.5" x14ac:dyDescent="0.25">
      <c r="A960" s="20" t="s">
        <v>2488</v>
      </c>
      <c r="B960" s="22" t="s">
        <v>2489</v>
      </c>
    </row>
    <row r="961" spans="1:2" x14ac:dyDescent="0.25">
      <c r="A961" s="20" t="s">
        <v>2490</v>
      </c>
      <c r="B961" s="22" t="s">
        <v>2491</v>
      </c>
    </row>
    <row r="962" spans="1:2" x14ac:dyDescent="0.25">
      <c r="A962" s="20" t="s">
        <v>2492</v>
      </c>
      <c r="B962" s="22" t="s">
        <v>2493</v>
      </c>
    </row>
    <row r="963" spans="1:2" x14ac:dyDescent="0.25">
      <c r="A963" s="20" t="s">
        <v>2494</v>
      </c>
      <c r="B963" s="22" t="s">
        <v>2495</v>
      </c>
    </row>
    <row r="964" spans="1:2" x14ac:dyDescent="0.25">
      <c r="A964" s="20" t="s">
        <v>2496</v>
      </c>
      <c r="B964" s="22" t="s">
        <v>2497</v>
      </c>
    </row>
    <row r="965" spans="1:2" x14ac:dyDescent="0.25">
      <c r="A965" s="20" t="s">
        <v>2498</v>
      </c>
      <c r="B965" s="22" t="s">
        <v>2499</v>
      </c>
    </row>
    <row r="966" spans="1:2" x14ac:dyDescent="0.25">
      <c r="A966" s="20" t="s">
        <v>2500</v>
      </c>
      <c r="B966" s="22" t="s">
        <v>2501</v>
      </c>
    </row>
    <row r="967" spans="1:2" x14ac:dyDescent="0.25">
      <c r="A967" s="20" t="s">
        <v>2502</v>
      </c>
      <c r="B967" s="22" t="s">
        <v>2292</v>
      </c>
    </row>
    <row r="968" spans="1:2" x14ac:dyDescent="0.25">
      <c r="A968" s="20" t="s">
        <v>2503</v>
      </c>
      <c r="B968" s="22" t="s">
        <v>2504</v>
      </c>
    </row>
    <row r="969" spans="1:2" x14ac:dyDescent="0.25">
      <c r="A969" s="20" t="s">
        <v>2505</v>
      </c>
      <c r="B969" s="22" t="s">
        <v>2506</v>
      </c>
    </row>
    <row r="970" spans="1:2" x14ac:dyDescent="0.25">
      <c r="A970" s="20" t="s">
        <v>2507</v>
      </c>
      <c r="B970" s="22" t="s">
        <v>2508</v>
      </c>
    </row>
    <row r="971" spans="1:2" x14ac:dyDescent="0.25">
      <c r="A971" s="20" t="s">
        <v>2509</v>
      </c>
      <c r="B971" s="22" t="s">
        <v>2510</v>
      </c>
    </row>
    <row r="972" spans="1:2" x14ac:dyDescent="0.25">
      <c r="A972" s="20" t="s">
        <v>2511</v>
      </c>
      <c r="B972" s="22" t="s">
        <v>2512</v>
      </c>
    </row>
    <row r="973" spans="1:2" x14ac:dyDescent="0.25">
      <c r="A973" s="20" t="s">
        <v>2513</v>
      </c>
      <c r="B973" s="22" t="s">
        <v>2514</v>
      </c>
    </row>
    <row r="974" spans="1:2" x14ac:dyDescent="0.25">
      <c r="A974" s="20" t="s">
        <v>2515</v>
      </c>
      <c r="B974" s="22" t="s">
        <v>2516</v>
      </c>
    </row>
    <row r="975" spans="1:2" x14ac:dyDescent="0.25">
      <c r="A975" s="20" t="s">
        <v>2517</v>
      </c>
      <c r="B975" s="22" t="s">
        <v>2518</v>
      </c>
    </row>
    <row r="976" spans="1:2" x14ac:dyDescent="0.25">
      <c r="A976" s="20" t="s">
        <v>2519</v>
      </c>
      <c r="B976" s="22" t="s">
        <v>2520</v>
      </c>
    </row>
    <row r="977" spans="1:2" x14ac:dyDescent="0.25">
      <c r="A977" s="20" t="s">
        <v>2521</v>
      </c>
      <c r="B977" s="22" t="s">
        <v>2522</v>
      </c>
    </row>
    <row r="978" spans="1:2" x14ac:dyDescent="0.25">
      <c r="A978" s="20" t="s">
        <v>2523</v>
      </c>
      <c r="B978" s="22" t="s">
        <v>2524</v>
      </c>
    </row>
    <row r="979" spans="1:2" x14ac:dyDescent="0.25">
      <c r="A979" s="20" t="s">
        <v>2525</v>
      </c>
      <c r="B979" s="22" t="s">
        <v>1830</v>
      </c>
    </row>
    <row r="980" spans="1:2" x14ac:dyDescent="0.25">
      <c r="A980" s="20" t="s">
        <v>2526</v>
      </c>
      <c r="B980" s="22" t="s">
        <v>2527</v>
      </c>
    </row>
    <row r="981" spans="1:2" x14ac:dyDescent="0.25">
      <c r="A981" s="20" t="s">
        <v>2528</v>
      </c>
      <c r="B981" s="22" t="s">
        <v>2529</v>
      </c>
    </row>
    <row r="982" spans="1:2" x14ac:dyDescent="0.25">
      <c r="A982" s="20" t="s">
        <v>2530</v>
      </c>
      <c r="B982" s="22" t="s">
        <v>2531</v>
      </c>
    </row>
    <row r="983" spans="1:2" x14ac:dyDescent="0.25">
      <c r="A983" s="20" t="s">
        <v>2532</v>
      </c>
      <c r="B983" s="22" t="s">
        <v>2533</v>
      </c>
    </row>
    <row r="984" spans="1:2" x14ac:dyDescent="0.25">
      <c r="A984" s="20" t="s">
        <v>2534</v>
      </c>
      <c r="B984" s="22" t="s">
        <v>2535</v>
      </c>
    </row>
    <row r="985" spans="1:2" x14ac:dyDescent="0.25">
      <c r="A985" s="20" t="s">
        <v>2536</v>
      </c>
      <c r="B985" s="22" t="s">
        <v>2537</v>
      </c>
    </row>
    <row r="986" spans="1:2" x14ac:dyDescent="0.25">
      <c r="A986" s="20" t="s">
        <v>2538</v>
      </c>
      <c r="B986" s="22" t="s">
        <v>2537</v>
      </c>
    </row>
    <row r="987" spans="1:2" x14ac:dyDescent="0.25">
      <c r="A987" s="20" t="s">
        <v>2539</v>
      </c>
      <c r="B987" s="22" t="s">
        <v>2540</v>
      </c>
    </row>
    <row r="988" spans="1:2" x14ac:dyDescent="0.25">
      <c r="A988" s="20" t="s">
        <v>2541</v>
      </c>
      <c r="B988" s="22" t="s">
        <v>2542</v>
      </c>
    </row>
    <row r="989" spans="1:2" x14ac:dyDescent="0.25">
      <c r="A989" s="20" t="s">
        <v>2543</v>
      </c>
      <c r="B989" s="22" t="s">
        <v>2544</v>
      </c>
    </row>
    <row r="990" spans="1:2" x14ac:dyDescent="0.25">
      <c r="A990" s="20" t="s">
        <v>2545</v>
      </c>
      <c r="B990" s="22" t="s">
        <v>2546</v>
      </c>
    </row>
    <row r="991" spans="1:2" x14ac:dyDescent="0.25">
      <c r="A991" s="20" t="s">
        <v>2547</v>
      </c>
      <c r="B991" s="22" t="s">
        <v>2548</v>
      </c>
    </row>
    <row r="992" spans="1:2" x14ac:dyDescent="0.25">
      <c r="A992" s="20" t="s">
        <v>2549</v>
      </c>
      <c r="B992" s="22" t="s">
        <v>2550</v>
      </c>
    </row>
    <row r="993" spans="1:2" x14ac:dyDescent="0.25">
      <c r="A993" s="20" t="s">
        <v>2551</v>
      </c>
      <c r="B993" s="22" t="s">
        <v>2552</v>
      </c>
    </row>
    <row r="994" spans="1:2" x14ac:dyDescent="0.25">
      <c r="A994" s="20" t="s">
        <v>2553</v>
      </c>
      <c r="B994" s="22" t="s">
        <v>2554</v>
      </c>
    </row>
    <row r="995" spans="1:2" x14ac:dyDescent="0.25">
      <c r="A995" s="20" t="s">
        <v>2555</v>
      </c>
      <c r="B995" s="22" t="s">
        <v>2556</v>
      </c>
    </row>
    <row r="996" spans="1:2" x14ac:dyDescent="0.25">
      <c r="A996" s="20" t="s">
        <v>2557</v>
      </c>
      <c r="B996" s="22" t="s">
        <v>2558</v>
      </c>
    </row>
    <row r="997" spans="1:2" x14ac:dyDescent="0.25">
      <c r="A997" s="20" t="s">
        <v>2559</v>
      </c>
      <c r="B997" s="22" t="s">
        <v>2560</v>
      </c>
    </row>
    <row r="998" spans="1:2" ht="31.5" x14ac:dyDescent="0.25">
      <c r="A998" s="20" t="s">
        <v>2561</v>
      </c>
      <c r="B998" s="22" t="s">
        <v>2562</v>
      </c>
    </row>
    <row r="999" spans="1:2" x14ac:dyDescent="0.25">
      <c r="A999" s="20" t="s">
        <v>2563</v>
      </c>
      <c r="B999" s="22" t="s">
        <v>2564</v>
      </c>
    </row>
    <row r="1000" spans="1:2" x14ac:dyDescent="0.25">
      <c r="A1000" s="20" t="s">
        <v>2565</v>
      </c>
      <c r="B1000" s="22" t="s">
        <v>2566</v>
      </c>
    </row>
    <row r="1001" spans="1:2" x14ac:dyDescent="0.25">
      <c r="A1001" s="20" t="s">
        <v>2567</v>
      </c>
      <c r="B1001" s="22" t="s">
        <v>2568</v>
      </c>
    </row>
    <row r="1002" spans="1:2" x14ac:dyDescent="0.25">
      <c r="A1002" s="20" t="s">
        <v>2569</v>
      </c>
      <c r="B1002" s="22" t="s">
        <v>2570</v>
      </c>
    </row>
    <row r="1003" spans="1:2" x14ac:dyDescent="0.25">
      <c r="A1003" s="20" t="s">
        <v>2571</v>
      </c>
      <c r="B1003" s="22" t="s">
        <v>2288</v>
      </c>
    </row>
    <row r="1004" spans="1:2" x14ac:dyDescent="0.25">
      <c r="A1004" s="20" t="s">
        <v>2572</v>
      </c>
      <c r="B1004" s="22" t="s">
        <v>2573</v>
      </c>
    </row>
    <row r="1005" spans="1:2" x14ac:dyDescent="0.25">
      <c r="A1005" s="20" t="s">
        <v>2574</v>
      </c>
      <c r="B1005" s="22" t="s">
        <v>2575</v>
      </c>
    </row>
    <row r="1006" spans="1:2" x14ac:dyDescent="0.25">
      <c r="A1006" s="20" t="s">
        <v>2576</v>
      </c>
      <c r="B1006" s="22" t="s">
        <v>2577</v>
      </c>
    </row>
    <row r="1007" spans="1:2" x14ac:dyDescent="0.25">
      <c r="A1007" s="20" t="s">
        <v>2578</v>
      </c>
      <c r="B1007" s="22" t="s">
        <v>2579</v>
      </c>
    </row>
    <row r="1008" spans="1:2" x14ac:dyDescent="0.25">
      <c r="A1008" s="20" t="s">
        <v>2580</v>
      </c>
      <c r="B1008" s="22" t="s">
        <v>2581</v>
      </c>
    </row>
    <row r="1009" spans="1:2" x14ac:dyDescent="0.25">
      <c r="A1009" s="20" t="s">
        <v>2582</v>
      </c>
      <c r="B1009" s="22" t="s">
        <v>2583</v>
      </c>
    </row>
    <row r="1010" spans="1:2" x14ac:dyDescent="0.25">
      <c r="A1010" s="20" t="s">
        <v>2584</v>
      </c>
      <c r="B1010" s="22" t="s">
        <v>2583</v>
      </c>
    </row>
    <row r="1011" spans="1:2" x14ac:dyDescent="0.25">
      <c r="A1011" s="20" t="s">
        <v>2585</v>
      </c>
      <c r="B1011" s="22" t="s">
        <v>2497</v>
      </c>
    </row>
    <row r="1012" spans="1:2" x14ac:dyDescent="0.25">
      <c r="A1012" s="20" t="s">
        <v>2586</v>
      </c>
      <c r="B1012" s="22" t="s">
        <v>1221</v>
      </c>
    </row>
    <row r="1013" spans="1:2" x14ac:dyDescent="0.25">
      <c r="A1013" s="20" t="s">
        <v>2587</v>
      </c>
      <c r="B1013" s="22" t="s">
        <v>2588</v>
      </c>
    </row>
    <row r="1014" spans="1:2" x14ac:dyDescent="0.25">
      <c r="A1014" s="20" t="s">
        <v>2589</v>
      </c>
      <c r="B1014" s="22" t="s">
        <v>2590</v>
      </c>
    </row>
    <row r="1015" spans="1:2" x14ac:dyDescent="0.25">
      <c r="A1015" s="20" t="s">
        <v>2591</v>
      </c>
      <c r="B1015" s="22" t="s">
        <v>2592</v>
      </c>
    </row>
    <row r="1016" spans="1:2" x14ac:dyDescent="0.25">
      <c r="A1016" s="20" t="s">
        <v>2593</v>
      </c>
      <c r="B1016" s="22" t="s">
        <v>2594</v>
      </c>
    </row>
    <row r="1017" spans="1:2" x14ac:dyDescent="0.25">
      <c r="A1017" s="20" t="s">
        <v>2595</v>
      </c>
      <c r="B1017" s="22" t="s">
        <v>2596</v>
      </c>
    </row>
    <row r="1018" spans="1:2" ht="31.5" x14ac:dyDescent="0.25">
      <c r="A1018" s="20" t="s">
        <v>2597</v>
      </c>
      <c r="B1018" s="22" t="s">
        <v>2598</v>
      </c>
    </row>
    <row r="1019" spans="1:2" x14ac:dyDescent="0.25">
      <c r="A1019" s="20" t="s">
        <v>2599</v>
      </c>
      <c r="B1019" s="22" t="s">
        <v>2600</v>
      </c>
    </row>
    <row r="1020" spans="1:2" x14ac:dyDescent="0.25">
      <c r="A1020" s="20" t="s">
        <v>2601</v>
      </c>
      <c r="B1020" s="22" t="s">
        <v>2602</v>
      </c>
    </row>
    <row r="1021" spans="1:2" x14ac:dyDescent="0.25">
      <c r="A1021" s="20" t="s">
        <v>2603</v>
      </c>
      <c r="B1021" s="22" t="s">
        <v>2604</v>
      </c>
    </row>
    <row r="1022" spans="1:2" x14ac:dyDescent="0.25">
      <c r="A1022" s="20" t="s">
        <v>2605</v>
      </c>
      <c r="B1022" s="22" t="s">
        <v>2606</v>
      </c>
    </row>
    <row r="1023" spans="1:2" x14ac:dyDescent="0.25">
      <c r="A1023" s="20" t="s">
        <v>2607</v>
      </c>
      <c r="B1023" s="22" t="s">
        <v>2608</v>
      </c>
    </row>
    <row r="1024" spans="1:2" x14ac:dyDescent="0.25">
      <c r="A1024" s="20" t="s">
        <v>2609</v>
      </c>
      <c r="B1024" s="22" t="s">
        <v>2161</v>
      </c>
    </row>
    <row r="1025" spans="1:2" x14ac:dyDescent="0.25">
      <c r="A1025" s="20" t="s">
        <v>2610</v>
      </c>
      <c r="B1025" s="22" t="s">
        <v>2611</v>
      </c>
    </row>
    <row r="1026" spans="1:2" x14ac:dyDescent="0.25">
      <c r="A1026" s="20" t="s">
        <v>2612</v>
      </c>
      <c r="B1026" s="22" t="s">
        <v>2613</v>
      </c>
    </row>
    <row r="1027" spans="1:2" x14ac:dyDescent="0.25">
      <c r="A1027" s="20" t="s">
        <v>2614</v>
      </c>
      <c r="B1027" s="22" t="s">
        <v>2615</v>
      </c>
    </row>
    <row r="1028" spans="1:2" x14ac:dyDescent="0.25">
      <c r="A1028" s="20" t="s">
        <v>2616</v>
      </c>
      <c r="B1028" s="22" t="s">
        <v>2617</v>
      </c>
    </row>
    <row r="1029" spans="1:2" x14ac:dyDescent="0.25">
      <c r="A1029" s="20" t="s">
        <v>2618</v>
      </c>
      <c r="B1029" s="22" t="s">
        <v>2619</v>
      </c>
    </row>
    <row r="1030" spans="1:2" x14ac:dyDescent="0.25">
      <c r="A1030" s="20" t="s">
        <v>2620</v>
      </c>
      <c r="B1030" s="22" t="s">
        <v>2621</v>
      </c>
    </row>
    <row r="1031" spans="1:2" x14ac:dyDescent="0.25">
      <c r="A1031" s="20" t="s">
        <v>2622</v>
      </c>
      <c r="B1031" s="22" t="s">
        <v>2623</v>
      </c>
    </row>
    <row r="1032" spans="1:2" x14ac:dyDescent="0.25">
      <c r="A1032" s="20" t="s">
        <v>2624</v>
      </c>
      <c r="B1032" s="22" t="s">
        <v>2625</v>
      </c>
    </row>
    <row r="1033" spans="1:2" x14ac:dyDescent="0.25">
      <c r="A1033" s="20" t="s">
        <v>2626</v>
      </c>
      <c r="B1033" s="22" t="s">
        <v>2627</v>
      </c>
    </row>
    <row r="1034" spans="1:2" x14ac:dyDescent="0.25">
      <c r="A1034" s="20" t="s">
        <v>2628</v>
      </c>
      <c r="B1034" s="22" t="s">
        <v>2629</v>
      </c>
    </row>
    <row r="1035" spans="1:2" x14ac:dyDescent="0.25">
      <c r="A1035" s="20" t="s">
        <v>2630</v>
      </c>
      <c r="B1035" s="22" t="s">
        <v>2631</v>
      </c>
    </row>
    <row r="1036" spans="1:2" x14ac:dyDescent="0.25">
      <c r="A1036" s="20" t="s">
        <v>2632</v>
      </c>
      <c r="B1036" s="22" t="s">
        <v>2633</v>
      </c>
    </row>
    <row r="1037" spans="1:2" x14ac:dyDescent="0.25">
      <c r="A1037" s="20" t="s">
        <v>2634</v>
      </c>
      <c r="B1037" s="22" t="s">
        <v>2635</v>
      </c>
    </row>
    <row r="1038" spans="1:2" x14ac:dyDescent="0.25">
      <c r="A1038" s="20" t="s">
        <v>2636</v>
      </c>
      <c r="B1038" s="22" t="s">
        <v>1035</v>
      </c>
    </row>
    <row r="1039" spans="1:2" x14ac:dyDescent="0.25">
      <c r="A1039" s="20" t="s">
        <v>2637</v>
      </c>
      <c r="B1039" s="22" t="s">
        <v>2638</v>
      </c>
    </row>
    <row r="1040" spans="1:2" x14ac:dyDescent="0.25">
      <c r="A1040" s="20" t="s">
        <v>2639</v>
      </c>
      <c r="B1040" s="22" t="s">
        <v>2640</v>
      </c>
    </row>
    <row r="1041" spans="1:2" x14ac:dyDescent="0.25">
      <c r="A1041" s="20" t="s">
        <v>2641</v>
      </c>
      <c r="B1041" s="22" t="s">
        <v>2542</v>
      </c>
    </row>
    <row r="1042" spans="1:2" x14ac:dyDescent="0.25">
      <c r="A1042" s="20" t="s">
        <v>2642</v>
      </c>
      <c r="B1042" s="22" t="s">
        <v>2643</v>
      </c>
    </row>
    <row r="1043" spans="1:2" x14ac:dyDescent="0.25">
      <c r="A1043" s="20" t="s">
        <v>2644</v>
      </c>
      <c r="B1043" s="22" t="s">
        <v>1740</v>
      </c>
    </row>
    <row r="1044" spans="1:2" x14ac:dyDescent="0.25">
      <c r="A1044" s="20" t="s">
        <v>2645</v>
      </c>
      <c r="B1044" s="22" t="s">
        <v>2646</v>
      </c>
    </row>
    <row r="1045" spans="1:2" x14ac:dyDescent="0.25">
      <c r="A1045" s="20" t="s">
        <v>2647</v>
      </c>
      <c r="B1045" s="22" t="s">
        <v>2648</v>
      </c>
    </row>
    <row r="1046" spans="1:2" x14ac:dyDescent="0.25">
      <c r="A1046" s="20" t="s">
        <v>2649</v>
      </c>
      <c r="B1046" s="22" t="s">
        <v>2650</v>
      </c>
    </row>
    <row r="1047" spans="1:2" x14ac:dyDescent="0.25">
      <c r="A1047" s="20" t="s">
        <v>2651</v>
      </c>
      <c r="B1047" s="22" t="s">
        <v>2652</v>
      </c>
    </row>
    <row r="1048" spans="1:2" x14ac:dyDescent="0.25">
      <c r="A1048" s="20" t="s">
        <v>2653</v>
      </c>
      <c r="B1048" s="22" t="s">
        <v>2654</v>
      </c>
    </row>
    <row r="1049" spans="1:2" x14ac:dyDescent="0.25">
      <c r="A1049" s="20" t="s">
        <v>2655</v>
      </c>
      <c r="B1049" s="22" t="s">
        <v>2656</v>
      </c>
    </row>
    <row r="1050" spans="1:2" x14ac:dyDescent="0.25">
      <c r="A1050" s="20" t="s">
        <v>2657</v>
      </c>
      <c r="B1050" s="22" t="s">
        <v>2658</v>
      </c>
    </row>
    <row r="1051" spans="1:2" x14ac:dyDescent="0.25">
      <c r="A1051" s="20" t="s">
        <v>2659</v>
      </c>
      <c r="B1051" s="22" t="s">
        <v>2660</v>
      </c>
    </row>
    <row r="1052" spans="1:2" x14ac:dyDescent="0.25">
      <c r="A1052" s="20" t="s">
        <v>2661</v>
      </c>
      <c r="B1052" s="22" t="s">
        <v>2662</v>
      </c>
    </row>
    <row r="1053" spans="1:2" ht="31.5" x14ac:dyDescent="0.25">
      <c r="A1053" s="20" t="s">
        <v>2663</v>
      </c>
      <c r="B1053" s="22" t="s">
        <v>2664</v>
      </c>
    </row>
    <row r="1054" spans="1:2" x14ac:dyDescent="0.25">
      <c r="A1054" s="20" t="s">
        <v>2665</v>
      </c>
      <c r="B1054" s="22" t="s">
        <v>2666</v>
      </c>
    </row>
    <row r="1055" spans="1:2" x14ac:dyDescent="0.25">
      <c r="A1055" s="20" t="s">
        <v>2667</v>
      </c>
      <c r="B1055" s="22" t="s">
        <v>2668</v>
      </c>
    </row>
    <row r="1056" spans="1:2" x14ac:dyDescent="0.25">
      <c r="A1056" s="20" t="s">
        <v>2669</v>
      </c>
      <c r="B1056" s="22" t="s">
        <v>2670</v>
      </c>
    </row>
    <row r="1057" spans="1:2" x14ac:dyDescent="0.25">
      <c r="A1057" s="20" t="s">
        <v>2671</v>
      </c>
      <c r="B1057" s="22" t="s">
        <v>2672</v>
      </c>
    </row>
    <row r="1058" spans="1:2" x14ac:dyDescent="0.25">
      <c r="A1058" s="20" t="s">
        <v>2673</v>
      </c>
      <c r="B1058" s="22" t="s">
        <v>2674</v>
      </c>
    </row>
    <row r="1059" spans="1:2" x14ac:dyDescent="0.25">
      <c r="A1059" s="20" t="s">
        <v>2675</v>
      </c>
      <c r="B1059" s="22" t="s">
        <v>2676</v>
      </c>
    </row>
    <row r="1060" spans="1:2" x14ac:dyDescent="0.25">
      <c r="A1060" s="20" t="s">
        <v>2677</v>
      </c>
      <c r="B1060" s="22" t="s">
        <v>2678</v>
      </c>
    </row>
    <row r="1061" spans="1:2" x14ac:dyDescent="0.25">
      <c r="A1061" s="20" t="s">
        <v>2679</v>
      </c>
      <c r="B1061" s="22" t="s">
        <v>2680</v>
      </c>
    </row>
    <row r="1062" spans="1:2" x14ac:dyDescent="0.25">
      <c r="A1062" s="20" t="s">
        <v>2681</v>
      </c>
      <c r="B1062" s="22" t="s">
        <v>2682</v>
      </c>
    </row>
    <row r="1063" spans="1:2" x14ac:dyDescent="0.25">
      <c r="A1063" s="20" t="s">
        <v>2683</v>
      </c>
      <c r="B1063" s="22" t="s">
        <v>2684</v>
      </c>
    </row>
    <row r="1064" spans="1:2" x14ac:dyDescent="0.25">
      <c r="A1064" s="20" t="s">
        <v>2685</v>
      </c>
      <c r="B1064" s="22" t="s">
        <v>2686</v>
      </c>
    </row>
    <row r="1065" spans="1:2" x14ac:dyDescent="0.25">
      <c r="A1065" s="20" t="s">
        <v>2687</v>
      </c>
      <c r="B1065" s="22" t="s">
        <v>2688</v>
      </c>
    </row>
    <row r="1066" spans="1:2" x14ac:dyDescent="0.25">
      <c r="A1066" s="20" t="s">
        <v>2689</v>
      </c>
      <c r="B1066" s="22" t="s">
        <v>1173</v>
      </c>
    </row>
    <row r="1067" spans="1:2" x14ac:dyDescent="0.25">
      <c r="A1067" s="20" t="s">
        <v>2690</v>
      </c>
      <c r="B1067" s="22" t="s">
        <v>2691</v>
      </c>
    </row>
    <row r="1068" spans="1:2" x14ac:dyDescent="0.25">
      <c r="A1068" s="20" t="s">
        <v>2692</v>
      </c>
      <c r="B1068" s="22" t="s">
        <v>2693</v>
      </c>
    </row>
    <row r="1069" spans="1:2" x14ac:dyDescent="0.25">
      <c r="A1069" s="20" t="s">
        <v>2694</v>
      </c>
      <c r="B1069" s="22" t="s">
        <v>2695</v>
      </c>
    </row>
    <row r="1070" spans="1:2" x14ac:dyDescent="0.25">
      <c r="A1070" s="20" t="s">
        <v>2696</v>
      </c>
      <c r="B1070" s="22" t="s">
        <v>2697</v>
      </c>
    </row>
    <row r="1071" spans="1:2" x14ac:dyDescent="0.25">
      <c r="A1071" s="20" t="s">
        <v>2698</v>
      </c>
      <c r="B1071" s="22" t="s">
        <v>902</v>
      </c>
    </row>
    <row r="1072" spans="1:2" x14ac:dyDescent="0.25">
      <c r="A1072" s="20" t="s">
        <v>2699</v>
      </c>
      <c r="B1072" s="22" t="s">
        <v>2700</v>
      </c>
    </row>
    <row r="1073" spans="1:2" x14ac:dyDescent="0.25">
      <c r="A1073" s="20" t="s">
        <v>2701</v>
      </c>
      <c r="B1073" s="22" t="s">
        <v>1971</v>
      </c>
    </row>
    <row r="1074" spans="1:2" x14ac:dyDescent="0.25">
      <c r="A1074" s="20" t="s">
        <v>2702</v>
      </c>
      <c r="B1074" s="22" t="s">
        <v>2703</v>
      </c>
    </row>
    <row r="1075" spans="1:2" x14ac:dyDescent="0.25">
      <c r="A1075" s="20" t="s">
        <v>2704</v>
      </c>
      <c r="B1075" s="22" t="s">
        <v>2705</v>
      </c>
    </row>
    <row r="1076" spans="1:2" x14ac:dyDescent="0.25">
      <c r="A1076" s="20" t="s">
        <v>2706</v>
      </c>
      <c r="B1076" s="22" t="s">
        <v>2707</v>
      </c>
    </row>
    <row r="1077" spans="1:2" x14ac:dyDescent="0.25">
      <c r="A1077" s="20" t="s">
        <v>2708</v>
      </c>
      <c r="B1077" s="22" t="s">
        <v>2709</v>
      </c>
    </row>
    <row r="1078" spans="1:2" x14ac:dyDescent="0.25">
      <c r="A1078" s="20" t="s">
        <v>2710</v>
      </c>
      <c r="B1078" s="22" t="s">
        <v>2711</v>
      </c>
    </row>
    <row r="1079" spans="1:2" x14ac:dyDescent="0.25">
      <c r="A1079" s="20" t="s">
        <v>2712</v>
      </c>
      <c r="B1079" s="22" t="s">
        <v>2171</v>
      </c>
    </row>
    <row r="1080" spans="1:2" ht="63" x14ac:dyDescent="0.25">
      <c r="A1080" s="20" t="s">
        <v>2713</v>
      </c>
      <c r="B1080" s="22" t="s">
        <v>2714</v>
      </c>
    </row>
    <row r="1081" spans="1:2" x14ac:dyDescent="0.25">
      <c r="A1081" s="20" t="s">
        <v>2715</v>
      </c>
      <c r="B1081" s="22" t="s">
        <v>2716</v>
      </c>
    </row>
    <row r="1082" spans="1:2" x14ac:dyDescent="0.25">
      <c r="A1082" s="20" t="s">
        <v>2717</v>
      </c>
      <c r="B1082" s="22" t="s">
        <v>2718</v>
      </c>
    </row>
    <row r="1083" spans="1:2" x14ac:dyDescent="0.25">
      <c r="A1083" s="20" t="s">
        <v>2719</v>
      </c>
      <c r="B1083" s="22" t="s">
        <v>2720</v>
      </c>
    </row>
    <row r="1084" spans="1:2" x14ac:dyDescent="0.25">
      <c r="A1084" s="20" t="s">
        <v>2721</v>
      </c>
      <c r="B1084" s="22" t="s">
        <v>2722</v>
      </c>
    </row>
    <row r="1085" spans="1:2" x14ac:dyDescent="0.25">
      <c r="A1085" s="20" t="s">
        <v>2723</v>
      </c>
      <c r="B1085" s="22" t="s">
        <v>2724</v>
      </c>
    </row>
    <row r="1086" spans="1:2" x14ac:dyDescent="0.25">
      <c r="A1086" s="20" t="s">
        <v>2725</v>
      </c>
      <c r="B1086" s="22" t="s">
        <v>2726</v>
      </c>
    </row>
    <row r="1087" spans="1:2" x14ac:dyDescent="0.25">
      <c r="A1087" s="20" t="s">
        <v>2727</v>
      </c>
      <c r="B1087" s="22" t="s">
        <v>1190</v>
      </c>
    </row>
    <row r="1088" spans="1:2" x14ac:dyDescent="0.25">
      <c r="A1088" s="20" t="s">
        <v>2728</v>
      </c>
      <c r="B1088" s="22" t="s">
        <v>2729</v>
      </c>
    </row>
    <row r="1089" spans="1:2" x14ac:dyDescent="0.25">
      <c r="A1089" s="20" t="s">
        <v>2730</v>
      </c>
      <c r="B1089" s="22" t="s">
        <v>2731</v>
      </c>
    </row>
    <row r="1090" spans="1:2" x14ac:dyDescent="0.25">
      <c r="A1090" s="20" t="s">
        <v>2732</v>
      </c>
      <c r="B1090" s="22" t="s">
        <v>2733</v>
      </c>
    </row>
    <row r="1091" spans="1:2" ht="31.5" x14ac:dyDescent="0.25">
      <c r="A1091" s="20" t="s">
        <v>2734</v>
      </c>
      <c r="B1091" s="22" t="s">
        <v>2735</v>
      </c>
    </row>
    <row r="1092" spans="1:2" x14ac:dyDescent="0.25">
      <c r="A1092" s="20" t="s">
        <v>2736</v>
      </c>
      <c r="B1092" s="22" t="s">
        <v>2495</v>
      </c>
    </row>
    <row r="1093" spans="1:2" x14ac:dyDescent="0.25">
      <c r="A1093" s="20" t="s">
        <v>2737</v>
      </c>
      <c r="B1093" s="22" t="s">
        <v>2738</v>
      </c>
    </row>
    <row r="1094" spans="1:2" x14ac:dyDescent="0.25">
      <c r="A1094" s="20" t="s">
        <v>2739</v>
      </c>
      <c r="B1094" s="22" t="s">
        <v>1540</v>
      </c>
    </row>
    <row r="1095" spans="1:2" x14ac:dyDescent="0.25">
      <c r="A1095" s="20" t="s">
        <v>2740</v>
      </c>
      <c r="B1095" s="22" t="s">
        <v>2741</v>
      </c>
    </row>
    <row r="1096" spans="1:2" x14ac:dyDescent="0.25">
      <c r="A1096" s="20" t="s">
        <v>2742</v>
      </c>
      <c r="B1096" s="22" t="s">
        <v>2743</v>
      </c>
    </row>
    <row r="1097" spans="1:2" x14ac:dyDescent="0.25">
      <c r="A1097" s="20" t="s">
        <v>2744</v>
      </c>
      <c r="B1097" s="22" t="s">
        <v>1540</v>
      </c>
    </row>
    <row r="1098" spans="1:2" x14ac:dyDescent="0.25">
      <c r="A1098" s="20" t="s">
        <v>2745</v>
      </c>
      <c r="B1098" s="22" t="s">
        <v>2416</v>
      </c>
    </row>
    <row r="1099" spans="1:2" x14ac:dyDescent="0.25">
      <c r="A1099" s="20" t="s">
        <v>2746</v>
      </c>
      <c r="B1099" s="22" t="s">
        <v>2747</v>
      </c>
    </row>
    <row r="1100" spans="1:2" x14ac:dyDescent="0.25">
      <c r="A1100" s="20" t="s">
        <v>2748</v>
      </c>
      <c r="B1100" s="22" t="s">
        <v>2749</v>
      </c>
    </row>
    <row r="1101" spans="1:2" x14ac:dyDescent="0.25">
      <c r="A1101" s="20" t="s">
        <v>2750</v>
      </c>
      <c r="B1101" s="22" t="s">
        <v>2751</v>
      </c>
    </row>
    <row r="1102" spans="1:2" x14ac:dyDescent="0.25">
      <c r="A1102" s="20" t="s">
        <v>2752</v>
      </c>
      <c r="B1102" s="22" t="s">
        <v>2753</v>
      </c>
    </row>
    <row r="1103" spans="1:2" x14ac:dyDescent="0.25">
      <c r="A1103" s="20" t="s">
        <v>2754</v>
      </c>
      <c r="B1103" s="22" t="s">
        <v>2755</v>
      </c>
    </row>
    <row r="1104" spans="1:2" x14ac:dyDescent="0.25">
      <c r="A1104" s="20" t="s">
        <v>2756</v>
      </c>
      <c r="B1104" s="22" t="s">
        <v>1096</v>
      </c>
    </row>
    <row r="1105" spans="1:2" x14ac:dyDescent="0.25">
      <c r="A1105" s="20" t="s">
        <v>2757</v>
      </c>
      <c r="B1105" s="22" t="s">
        <v>2758</v>
      </c>
    </row>
    <row r="1106" spans="1:2" ht="31.5" x14ac:dyDescent="0.25">
      <c r="A1106" s="20" t="s">
        <v>2759</v>
      </c>
      <c r="B1106" s="22" t="s">
        <v>2760</v>
      </c>
    </row>
    <row r="1107" spans="1:2" x14ac:dyDescent="0.25">
      <c r="A1107" s="20" t="s">
        <v>2761</v>
      </c>
      <c r="B1107" s="22" t="s">
        <v>2762</v>
      </c>
    </row>
    <row r="1108" spans="1:2" x14ac:dyDescent="0.25">
      <c r="A1108" s="20" t="s">
        <v>2763</v>
      </c>
      <c r="B1108" s="22" t="s">
        <v>2764</v>
      </c>
    </row>
    <row r="1109" spans="1:2" x14ac:dyDescent="0.25">
      <c r="A1109" s="20" t="s">
        <v>2765</v>
      </c>
      <c r="B1109" s="22" t="s">
        <v>2766</v>
      </c>
    </row>
    <row r="1110" spans="1:2" x14ac:dyDescent="0.25">
      <c r="A1110" s="20" t="s">
        <v>2767</v>
      </c>
      <c r="B1110" s="22" t="s">
        <v>2768</v>
      </c>
    </row>
    <row r="1111" spans="1:2" x14ac:dyDescent="0.25">
      <c r="A1111" s="20" t="s">
        <v>2769</v>
      </c>
      <c r="B1111" s="22" t="s">
        <v>2770</v>
      </c>
    </row>
    <row r="1112" spans="1:2" x14ac:dyDescent="0.25">
      <c r="A1112" s="20" t="s">
        <v>2771</v>
      </c>
      <c r="B1112" s="22" t="s">
        <v>2772</v>
      </c>
    </row>
    <row r="1113" spans="1:2" x14ac:dyDescent="0.25">
      <c r="A1113" s="20" t="s">
        <v>2773</v>
      </c>
      <c r="B1113" s="22" t="s">
        <v>2774</v>
      </c>
    </row>
    <row r="1114" spans="1:2" x14ac:dyDescent="0.25">
      <c r="A1114" s="20" t="s">
        <v>2775</v>
      </c>
      <c r="B1114" s="22" t="s">
        <v>2776</v>
      </c>
    </row>
    <row r="1115" spans="1:2" x14ac:dyDescent="0.25">
      <c r="A1115" s="20" t="s">
        <v>2777</v>
      </c>
      <c r="B1115" s="22" t="s">
        <v>2778</v>
      </c>
    </row>
    <row r="1116" spans="1:2" x14ac:dyDescent="0.25">
      <c r="A1116" s="20" t="s">
        <v>2779</v>
      </c>
      <c r="B1116" s="22" t="s">
        <v>2780</v>
      </c>
    </row>
    <row r="1117" spans="1:2" x14ac:dyDescent="0.25">
      <c r="A1117" s="20" t="s">
        <v>2781</v>
      </c>
      <c r="B1117" s="22" t="s">
        <v>2782</v>
      </c>
    </row>
    <row r="1118" spans="1:2" x14ac:dyDescent="0.25">
      <c r="A1118" s="20" t="s">
        <v>2783</v>
      </c>
      <c r="B1118" s="22" t="s">
        <v>2784</v>
      </c>
    </row>
    <row r="1119" spans="1:2" x14ac:dyDescent="0.25">
      <c r="A1119" s="20" t="s">
        <v>2785</v>
      </c>
      <c r="B1119" s="22" t="s">
        <v>2786</v>
      </c>
    </row>
    <row r="1120" spans="1:2" x14ac:dyDescent="0.25">
      <c r="A1120" s="20" t="s">
        <v>2787</v>
      </c>
      <c r="B1120" s="22" t="s">
        <v>906</v>
      </c>
    </row>
    <row r="1121" spans="1:2" x14ac:dyDescent="0.25">
      <c r="A1121" s="20" t="s">
        <v>2788</v>
      </c>
      <c r="B1121" s="22" t="s">
        <v>1083</v>
      </c>
    </row>
    <row r="1122" spans="1:2" x14ac:dyDescent="0.25">
      <c r="A1122" s="20" t="s">
        <v>2789</v>
      </c>
      <c r="B1122" s="22" t="s">
        <v>2790</v>
      </c>
    </row>
    <row r="1123" spans="1:2" x14ac:dyDescent="0.25">
      <c r="A1123" s="20" t="s">
        <v>2791</v>
      </c>
      <c r="B1123" s="22" t="s">
        <v>2792</v>
      </c>
    </row>
    <row r="1124" spans="1:2" x14ac:dyDescent="0.25">
      <c r="A1124" s="20" t="s">
        <v>2793</v>
      </c>
      <c r="B1124" s="22" t="s">
        <v>2794</v>
      </c>
    </row>
    <row r="1125" spans="1:2" x14ac:dyDescent="0.25">
      <c r="A1125" s="20" t="s">
        <v>2795</v>
      </c>
      <c r="B1125" s="22" t="s">
        <v>2796</v>
      </c>
    </row>
    <row r="1126" spans="1:2" x14ac:dyDescent="0.25">
      <c r="A1126" s="20" t="s">
        <v>2797</v>
      </c>
      <c r="B1126" s="22" t="s">
        <v>2267</v>
      </c>
    </row>
    <row r="1127" spans="1:2" x14ac:dyDescent="0.25">
      <c r="A1127" s="20" t="s">
        <v>2798</v>
      </c>
      <c r="B1127" s="22" t="s">
        <v>2799</v>
      </c>
    </row>
    <row r="1128" spans="1:2" x14ac:dyDescent="0.25">
      <c r="A1128" s="20" t="s">
        <v>2800</v>
      </c>
      <c r="B1128" s="22" t="s">
        <v>2688</v>
      </c>
    </row>
    <row r="1129" spans="1:2" x14ac:dyDescent="0.25">
      <c r="A1129" s="20" t="s">
        <v>2801</v>
      </c>
      <c r="B1129" s="22" t="s">
        <v>2802</v>
      </c>
    </row>
    <row r="1130" spans="1:2" x14ac:dyDescent="0.25">
      <c r="A1130" s="20" t="s">
        <v>2803</v>
      </c>
      <c r="B1130" s="22" t="s">
        <v>2804</v>
      </c>
    </row>
    <row r="1131" spans="1:2" x14ac:dyDescent="0.25">
      <c r="A1131" s="20" t="s">
        <v>2805</v>
      </c>
      <c r="B1131" s="22" t="s">
        <v>1151</v>
      </c>
    </row>
    <row r="1132" spans="1:2" x14ac:dyDescent="0.25">
      <c r="A1132" s="20" t="s">
        <v>2806</v>
      </c>
      <c r="B1132" s="22" t="s">
        <v>2807</v>
      </c>
    </row>
    <row r="1133" spans="1:2" x14ac:dyDescent="0.25">
      <c r="A1133" s="20" t="s">
        <v>2808</v>
      </c>
      <c r="B1133" s="22" t="s">
        <v>2809</v>
      </c>
    </row>
    <row r="1134" spans="1:2" x14ac:dyDescent="0.25">
      <c r="A1134" s="20" t="s">
        <v>2810</v>
      </c>
      <c r="B1134" s="22" t="s">
        <v>2811</v>
      </c>
    </row>
    <row r="1135" spans="1:2" x14ac:dyDescent="0.25">
      <c r="A1135" s="20" t="s">
        <v>2812</v>
      </c>
      <c r="B1135" s="22" t="s">
        <v>2813</v>
      </c>
    </row>
    <row r="1136" spans="1:2" x14ac:dyDescent="0.25">
      <c r="A1136" s="20" t="s">
        <v>2814</v>
      </c>
      <c r="B1136" s="22" t="s">
        <v>2815</v>
      </c>
    </row>
    <row r="1137" spans="1:2" x14ac:dyDescent="0.25">
      <c r="A1137" s="20" t="s">
        <v>2816</v>
      </c>
      <c r="B1137" s="22" t="s">
        <v>2817</v>
      </c>
    </row>
    <row r="1138" spans="1:2" x14ac:dyDescent="0.25">
      <c r="A1138" s="20" t="s">
        <v>2818</v>
      </c>
      <c r="B1138" s="22" t="s">
        <v>2819</v>
      </c>
    </row>
    <row r="1139" spans="1:2" x14ac:dyDescent="0.25">
      <c r="A1139" s="20" t="s">
        <v>2820</v>
      </c>
      <c r="B1139" s="22" t="s">
        <v>2821</v>
      </c>
    </row>
    <row r="1140" spans="1:2" x14ac:dyDescent="0.25">
      <c r="A1140" s="20" t="s">
        <v>2822</v>
      </c>
      <c r="B1140" s="22" t="s">
        <v>2823</v>
      </c>
    </row>
    <row r="1141" spans="1:2" x14ac:dyDescent="0.25">
      <c r="A1141" s="20" t="s">
        <v>2824</v>
      </c>
      <c r="B1141" s="22" t="s">
        <v>2825</v>
      </c>
    </row>
    <row r="1142" spans="1:2" x14ac:dyDescent="0.25">
      <c r="A1142" s="20" t="s">
        <v>2826</v>
      </c>
      <c r="B1142" s="22" t="s">
        <v>1083</v>
      </c>
    </row>
    <row r="1143" spans="1:2" x14ac:dyDescent="0.25">
      <c r="A1143" s="20" t="s">
        <v>2827</v>
      </c>
      <c r="B1143" s="22" t="s">
        <v>2828</v>
      </c>
    </row>
    <row r="1144" spans="1:2" x14ac:dyDescent="0.25">
      <c r="A1144" s="20" t="s">
        <v>2829</v>
      </c>
      <c r="B1144" s="22" t="s">
        <v>2830</v>
      </c>
    </row>
    <row r="1145" spans="1:2" x14ac:dyDescent="0.25">
      <c r="A1145" s="20" t="s">
        <v>2831</v>
      </c>
      <c r="B1145" s="22" t="s">
        <v>2832</v>
      </c>
    </row>
    <row r="1146" spans="1:2" x14ac:dyDescent="0.25">
      <c r="A1146" s="20" t="s">
        <v>2833</v>
      </c>
      <c r="B1146" s="22" t="s">
        <v>2834</v>
      </c>
    </row>
    <row r="1147" spans="1:2" x14ac:dyDescent="0.25">
      <c r="A1147" s="20" t="s">
        <v>2835</v>
      </c>
      <c r="B1147" s="22" t="s">
        <v>1190</v>
      </c>
    </row>
    <row r="1148" spans="1:2" x14ac:dyDescent="0.25">
      <c r="A1148" s="20" t="s">
        <v>2836</v>
      </c>
      <c r="B1148" s="22" t="s">
        <v>2837</v>
      </c>
    </row>
    <row r="1149" spans="1:2" x14ac:dyDescent="0.25">
      <c r="A1149" s="20" t="s">
        <v>2838</v>
      </c>
      <c r="B1149" s="22" t="s">
        <v>2839</v>
      </c>
    </row>
    <row r="1150" spans="1:2" x14ac:dyDescent="0.25">
      <c r="A1150" s="20" t="s">
        <v>2840</v>
      </c>
      <c r="B1150" s="22" t="s">
        <v>2841</v>
      </c>
    </row>
    <row r="1151" spans="1:2" x14ac:dyDescent="0.25">
      <c r="A1151" s="20" t="s">
        <v>2842</v>
      </c>
      <c r="B1151" s="22" t="s">
        <v>2770</v>
      </c>
    </row>
    <row r="1152" spans="1:2" x14ac:dyDescent="0.25">
      <c r="A1152" s="20" t="s">
        <v>2843</v>
      </c>
      <c r="B1152" s="22" t="s">
        <v>2844</v>
      </c>
    </row>
    <row r="1153" spans="1:2" x14ac:dyDescent="0.25">
      <c r="A1153" s="20" t="s">
        <v>2845</v>
      </c>
      <c r="B1153" s="22" t="s">
        <v>2799</v>
      </c>
    </row>
    <row r="1154" spans="1:2" x14ac:dyDescent="0.25">
      <c r="A1154" s="20" t="s">
        <v>2846</v>
      </c>
      <c r="B1154" s="22" t="s">
        <v>2847</v>
      </c>
    </row>
    <row r="1155" spans="1:2" x14ac:dyDescent="0.25">
      <c r="A1155" s="20" t="s">
        <v>2848</v>
      </c>
      <c r="B1155" s="22" t="s">
        <v>2290</v>
      </c>
    </row>
    <row r="1156" spans="1:2" x14ac:dyDescent="0.25">
      <c r="A1156" s="20" t="s">
        <v>2849</v>
      </c>
      <c r="B1156" s="22" t="s">
        <v>2802</v>
      </c>
    </row>
    <row r="1157" spans="1:2" x14ac:dyDescent="0.25">
      <c r="A1157" s="20" t="s">
        <v>2850</v>
      </c>
      <c r="B1157" s="22" t="s">
        <v>2851</v>
      </c>
    </row>
    <row r="1158" spans="1:2" x14ac:dyDescent="0.25">
      <c r="A1158" s="20" t="s">
        <v>2852</v>
      </c>
      <c r="B1158" s="22" t="s">
        <v>2853</v>
      </c>
    </row>
    <row r="1159" spans="1:2" x14ac:dyDescent="0.25">
      <c r="A1159" s="20" t="s">
        <v>2854</v>
      </c>
      <c r="B1159" s="22" t="s">
        <v>2855</v>
      </c>
    </row>
    <row r="1160" spans="1:2" x14ac:dyDescent="0.25">
      <c r="A1160" s="20" t="s">
        <v>2856</v>
      </c>
      <c r="B1160" s="22" t="s">
        <v>1085</v>
      </c>
    </row>
    <row r="1161" spans="1:2" x14ac:dyDescent="0.25">
      <c r="A1161" s="20" t="s">
        <v>2857</v>
      </c>
      <c r="B1161" s="22" t="s">
        <v>2858</v>
      </c>
    </row>
    <row r="1162" spans="1:2" x14ac:dyDescent="0.25">
      <c r="A1162" s="20" t="s">
        <v>2859</v>
      </c>
      <c r="B1162" s="22" t="s">
        <v>2860</v>
      </c>
    </row>
    <row r="1163" spans="1:2" x14ac:dyDescent="0.25">
      <c r="A1163" s="20" t="s">
        <v>2861</v>
      </c>
      <c r="B1163" s="22" t="s">
        <v>1186</v>
      </c>
    </row>
    <row r="1164" spans="1:2" x14ac:dyDescent="0.25">
      <c r="A1164" s="20" t="s">
        <v>2862</v>
      </c>
      <c r="B1164" s="22" t="s">
        <v>2863</v>
      </c>
    </row>
    <row r="1165" spans="1:2" x14ac:dyDescent="0.25">
      <c r="A1165" s="20" t="s">
        <v>2864</v>
      </c>
      <c r="B1165" s="22" t="s">
        <v>2078</v>
      </c>
    </row>
    <row r="1166" spans="1:2" x14ac:dyDescent="0.25">
      <c r="A1166" s="20" t="s">
        <v>2865</v>
      </c>
      <c r="B1166" s="22" t="s">
        <v>2866</v>
      </c>
    </row>
    <row r="1167" spans="1:2" x14ac:dyDescent="0.25">
      <c r="A1167" s="20" t="s">
        <v>2867</v>
      </c>
      <c r="B1167" s="22" t="s">
        <v>2868</v>
      </c>
    </row>
    <row r="1168" spans="1:2" x14ac:dyDescent="0.25">
      <c r="A1168" s="20" t="s">
        <v>2869</v>
      </c>
      <c r="B1168" s="22" t="s">
        <v>2392</v>
      </c>
    </row>
    <row r="1169" spans="1:2" x14ac:dyDescent="0.25">
      <c r="A1169" s="20" t="s">
        <v>2870</v>
      </c>
      <c r="B1169" s="22" t="s">
        <v>2871</v>
      </c>
    </row>
    <row r="1170" spans="1:2" x14ac:dyDescent="0.25">
      <c r="A1170" s="20" t="s">
        <v>2872</v>
      </c>
      <c r="B1170" s="22" t="s">
        <v>2873</v>
      </c>
    </row>
    <row r="1171" spans="1:2" x14ac:dyDescent="0.25">
      <c r="A1171" s="20" t="s">
        <v>2874</v>
      </c>
      <c r="B1171" s="22" t="s">
        <v>2875</v>
      </c>
    </row>
    <row r="1172" spans="1:2" x14ac:dyDescent="0.25">
      <c r="A1172" s="20" t="s">
        <v>2876</v>
      </c>
      <c r="B1172" s="22" t="s">
        <v>2877</v>
      </c>
    </row>
    <row r="1173" spans="1:2" x14ac:dyDescent="0.25">
      <c r="A1173" s="20" t="s">
        <v>2878</v>
      </c>
      <c r="B1173" s="22" t="s">
        <v>2879</v>
      </c>
    </row>
    <row r="1174" spans="1:2" x14ac:dyDescent="0.25">
      <c r="A1174" s="20" t="s">
        <v>2880</v>
      </c>
      <c r="B1174" s="22" t="s">
        <v>2881</v>
      </c>
    </row>
    <row r="1175" spans="1:2" x14ac:dyDescent="0.25">
      <c r="A1175" s="20" t="s">
        <v>2882</v>
      </c>
      <c r="B1175" s="22" t="s">
        <v>2883</v>
      </c>
    </row>
    <row r="1176" spans="1:2" x14ac:dyDescent="0.25">
      <c r="A1176" s="20" t="s">
        <v>2884</v>
      </c>
      <c r="B1176" s="22" t="s">
        <v>2885</v>
      </c>
    </row>
    <row r="1177" spans="1:2" x14ac:dyDescent="0.25">
      <c r="A1177" s="20" t="s">
        <v>2886</v>
      </c>
      <c r="B1177" s="22" t="s">
        <v>2887</v>
      </c>
    </row>
    <row r="1178" spans="1:2" x14ac:dyDescent="0.25">
      <c r="A1178" s="20" t="s">
        <v>2888</v>
      </c>
      <c r="B1178" s="22" t="s">
        <v>2889</v>
      </c>
    </row>
    <row r="1179" spans="1:2" x14ac:dyDescent="0.25">
      <c r="A1179" s="20" t="s">
        <v>2890</v>
      </c>
      <c r="B1179" s="22" t="s">
        <v>2891</v>
      </c>
    </row>
    <row r="1180" spans="1:2" x14ac:dyDescent="0.25">
      <c r="A1180" s="20" t="s">
        <v>2892</v>
      </c>
      <c r="B1180" s="22" t="s">
        <v>2893</v>
      </c>
    </row>
    <row r="1181" spans="1:2" x14ac:dyDescent="0.25">
      <c r="A1181" s="20" t="s">
        <v>2894</v>
      </c>
      <c r="B1181" s="22" t="s">
        <v>2895</v>
      </c>
    </row>
    <row r="1182" spans="1:2" x14ac:dyDescent="0.25">
      <c r="A1182" s="20" t="s">
        <v>2896</v>
      </c>
      <c r="B1182" s="22" t="s">
        <v>2897</v>
      </c>
    </row>
    <row r="1183" spans="1:2" ht="31.5" x14ac:dyDescent="0.25">
      <c r="A1183" s="20" t="s">
        <v>2898</v>
      </c>
      <c r="B1183" s="22" t="s">
        <v>2899</v>
      </c>
    </row>
    <row r="1184" spans="1:2" x14ac:dyDescent="0.25">
      <c r="A1184" s="20" t="s">
        <v>2900</v>
      </c>
      <c r="B1184" s="22" t="s">
        <v>2901</v>
      </c>
    </row>
    <row r="1185" spans="1:2" x14ac:dyDescent="0.25">
      <c r="A1185" s="20" t="s">
        <v>2902</v>
      </c>
      <c r="B1185" s="22" t="s">
        <v>2903</v>
      </c>
    </row>
    <row r="1186" spans="1:2" ht="31.5" x14ac:dyDescent="0.25">
      <c r="A1186" s="20" t="s">
        <v>48</v>
      </c>
      <c r="B1186" s="22" t="s">
        <v>2904</v>
      </c>
    </row>
    <row r="1187" spans="1:2" x14ac:dyDescent="0.25">
      <c r="A1187" s="20" t="s">
        <v>2905</v>
      </c>
      <c r="B1187" s="22" t="s">
        <v>2300</v>
      </c>
    </row>
    <row r="1188" spans="1:2" x14ac:dyDescent="0.25">
      <c r="A1188" s="20" t="s">
        <v>2906</v>
      </c>
      <c r="B1188" s="22" t="s">
        <v>2907</v>
      </c>
    </row>
    <row r="1189" spans="1:2" x14ac:dyDescent="0.25">
      <c r="A1189" s="20" t="s">
        <v>2908</v>
      </c>
      <c r="B1189" s="22" t="s">
        <v>2909</v>
      </c>
    </row>
    <row r="1190" spans="1:2" x14ac:dyDescent="0.25">
      <c r="A1190" s="20" t="s">
        <v>2910</v>
      </c>
      <c r="B1190" s="22" t="s">
        <v>1642</v>
      </c>
    </row>
    <row r="1191" spans="1:2" x14ac:dyDescent="0.25">
      <c r="A1191" s="20" t="s">
        <v>2911</v>
      </c>
      <c r="B1191" s="22" t="s">
        <v>2912</v>
      </c>
    </row>
    <row r="1192" spans="1:2" x14ac:dyDescent="0.25">
      <c r="A1192" s="20" t="s">
        <v>2913</v>
      </c>
      <c r="B1192" s="22" t="s">
        <v>2914</v>
      </c>
    </row>
    <row r="1193" spans="1:2" x14ac:dyDescent="0.25">
      <c r="A1193" s="20" t="s">
        <v>2915</v>
      </c>
      <c r="B1193" s="22" t="s">
        <v>2916</v>
      </c>
    </row>
    <row r="1194" spans="1:2" x14ac:dyDescent="0.25">
      <c r="A1194" s="20" t="s">
        <v>2917</v>
      </c>
      <c r="B1194" s="22" t="s">
        <v>2918</v>
      </c>
    </row>
    <row r="1195" spans="1:2" x14ac:dyDescent="0.25">
      <c r="A1195" s="20" t="s">
        <v>2919</v>
      </c>
      <c r="B1195" s="22" t="s">
        <v>2920</v>
      </c>
    </row>
    <row r="1196" spans="1:2" x14ac:dyDescent="0.25">
      <c r="A1196" s="20" t="s">
        <v>2921</v>
      </c>
      <c r="B1196" s="22" t="s">
        <v>2922</v>
      </c>
    </row>
    <row r="1197" spans="1:2" x14ac:dyDescent="0.25">
      <c r="A1197" s="20" t="s">
        <v>2923</v>
      </c>
      <c r="B1197" s="22" t="s">
        <v>2924</v>
      </c>
    </row>
    <row r="1198" spans="1:2" x14ac:dyDescent="0.25">
      <c r="A1198" s="20" t="s">
        <v>2925</v>
      </c>
      <c r="B1198" s="22" t="s">
        <v>2926</v>
      </c>
    </row>
    <row r="1199" spans="1:2" x14ac:dyDescent="0.25">
      <c r="A1199" s="20" t="s">
        <v>2927</v>
      </c>
      <c r="B1199" s="22" t="s">
        <v>2928</v>
      </c>
    </row>
    <row r="1200" spans="1:2" x14ac:dyDescent="0.25">
      <c r="A1200" s="20" t="s">
        <v>2929</v>
      </c>
      <c r="B1200" s="22" t="s">
        <v>2930</v>
      </c>
    </row>
    <row r="1201" spans="1:2" x14ac:dyDescent="0.25">
      <c r="A1201" s="20" t="s">
        <v>2931</v>
      </c>
      <c r="B1201" s="22" t="s">
        <v>2495</v>
      </c>
    </row>
    <row r="1202" spans="1:2" x14ac:dyDescent="0.25">
      <c r="A1202" s="20" t="s">
        <v>2932</v>
      </c>
      <c r="B1202" s="22" t="s">
        <v>1726</v>
      </c>
    </row>
    <row r="1203" spans="1:2" x14ac:dyDescent="0.25">
      <c r="A1203" s="20" t="s">
        <v>2933</v>
      </c>
      <c r="B1203" s="22" t="s">
        <v>2934</v>
      </c>
    </row>
    <row r="1204" spans="1:2" x14ac:dyDescent="0.25">
      <c r="A1204" s="20" t="s">
        <v>2935</v>
      </c>
      <c r="B1204" s="22" t="s">
        <v>2936</v>
      </c>
    </row>
    <row r="1205" spans="1:2" x14ac:dyDescent="0.25">
      <c r="A1205" s="20" t="s">
        <v>2937</v>
      </c>
      <c r="B1205" s="22" t="s">
        <v>2938</v>
      </c>
    </row>
    <row r="1206" spans="1:2" x14ac:dyDescent="0.25">
      <c r="A1206" s="20" t="s">
        <v>2939</v>
      </c>
      <c r="B1206" s="22" t="s">
        <v>2940</v>
      </c>
    </row>
    <row r="1207" spans="1:2" x14ac:dyDescent="0.25">
      <c r="A1207" s="20" t="s">
        <v>2941</v>
      </c>
      <c r="B1207" s="22" t="s">
        <v>2942</v>
      </c>
    </row>
    <row r="1208" spans="1:2" x14ac:dyDescent="0.25">
      <c r="A1208" s="20" t="s">
        <v>2943</v>
      </c>
      <c r="B1208" s="22" t="s">
        <v>2944</v>
      </c>
    </row>
    <row r="1209" spans="1:2" x14ac:dyDescent="0.25">
      <c r="A1209" s="20" t="s">
        <v>2945</v>
      </c>
      <c r="B1209" s="22" t="s">
        <v>2946</v>
      </c>
    </row>
    <row r="1210" spans="1:2" x14ac:dyDescent="0.25">
      <c r="A1210" s="20" t="s">
        <v>2947</v>
      </c>
      <c r="B1210" s="22" t="s">
        <v>2855</v>
      </c>
    </row>
    <row r="1211" spans="1:2" x14ac:dyDescent="0.25">
      <c r="A1211" s="20" t="s">
        <v>2948</v>
      </c>
      <c r="B1211" s="22" t="s">
        <v>2949</v>
      </c>
    </row>
    <row r="1212" spans="1:2" x14ac:dyDescent="0.25">
      <c r="A1212" s="20" t="s">
        <v>2950</v>
      </c>
      <c r="B1212" s="22" t="s">
        <v>2809</v>
      </c>
    </row>
    <row r="1213" spans="1:2" x14ac:dyDescent="0.25">
      <c r="A1213" s="20" t="s">
        <v>2951</v>
      </c>
      <c r="B1213" s="22" t="s">
        <v>2952</v>
      </c>
    </row>
    <row r="1214" spans="1:2" x14ac:dyDescent="0.25">
      <c r="A1214" s="20" t="s">
        <v>2953</v>
      </c>
      <c r="B1214" s="22" t="s">
        <v>2954</v>
      </c>
    </row>
    <row r="1215" spans="1:2" x14ac:dyDescent="0.25">
      <c r="A1215" s="20" t="s">
        <v>2955</v>
      </c>
      <c r="B1215" s="22" t="s">
        <v>2956</v>
      </c>
    </row>
    <row r="1216" spans="1:2" x14ac:dyDescent="0.25">
      <c r="A1216" s="20" t="s">
        <v>2957</v>
      </c>
      <c r="B1216" s="22" t="s">
        <v>2958</v>
      </c>
    </row>
    <row r="1217" spans="1:2" x14ac:dyDescent="0.25">
      <c r="A1217" s="20" t="s">
        <v>2959</v>
      </c>
      <c r="B1217" s="22" t="s">
        <v>2960</v>
      </c>
    </row>
    <row r="1218" spans="1:2" x14ac:dyDescent="0.25">
      <c r="A1218" s="20" t="s">
        <v>2961</v>
      </c>
      <c r="B1218" s="22" t="s">
        <v>2962</v>
      </c>
    </row>
    <row r="1219" spans="1:2" x14ac:dyDescent="0.25">
      <c r="A1219" s="20" t="s">
        <v>2963</v>
      </c>
      <c r="B1219" s="22" t="s">
        <v>2964</v>
      </c>
    </row>
    <row r="1220" spans="1:2" x14ac:dyDescent="0.25">
      <c r="A1220" s="20" t="s">
        <v>2965</v>
      </c>
      <c r="B1220" s="22" t="s">
        <v>1030</v>
      </c>
    </row>
    <row r="1221" spans="1:2" x14ac:dyDescent="0.25">
      <c r="A1221" s="20" t="s">
        <v>2966</v>
      </c>
      <c r="B1221" s="22" t="s">
        <v>2967</v>
      </c>
    </row>
    <row r="1222" spans="1:2" x14ac:dyDescent="0.25">
      <c r="A1222" s="20" t="s">
        <v>2968</v>
      </c>
      <c r="B1222" s="22" t="s">
        <v>2058</v>
      </c>
    </row>
    <row r="1223" spans="1:2" x14ac:dyDescent="0.25">
      <c r="A1223" s="20" t="s">
        <v>2969</v>
      </c>
      <c r="B1223" s="22" t="s">
        <v>2970</v>
      </c>
    </row>
    <row r="1224" spans="1:2" x14ac:dyDescent="0.25">
      <c r="A1224" s="20" t="s">
        <v>2971</v>
      </c>
      <c r="B1224" s="22" t="s">
        <v>2972</v>
      </c>
    </row>
    <row r="1225" spans="1:2" x14ac:dyDescent="0.25">
      <c r="A1225" s="20" t="s">
        <v>2973</v>
      </c>
      <c r="B1225" s="22" t="s">
        <v>2974</v>
      </c>
    </row>
    <row r="1226" spans="1:2" ht="31.5" x14ac:dyDescent="0.25">
      <c r="A1226" s="20" t="s">
        <v>2975</v>
      </c>
      <c r="B1226" s="22" t="s">
        <v>2976</v>
      </c>
    </row>
    <row r="1227" spans="1:2" x14ac:dyDescent="0.25">
      <c r="A1227" s="20" t="s">
        <v>2977</v>
      </c>
      <c r="B1227" s="22" t="s">
        <v>2978</v>
      </c>
    </row>
    <row r="1228" spans="1:2" x14ac:dyDescent="0.25">
      <c r="A1228" s="20" t="s">
        <v>2979</v>
      </c>
      <c r="B1228" s="22" t="s">
        <v>2980</v>
      </c>
    </row>
    <row r="1229" spans="1:2" x14ac:dyDescent="0.25">
      <c r="A1229" s="20" t="s">
        <v>2981</v>
      </c>
      <c r="B1229" s="22" t="s">
        <v>2982</v>
      </c>
    </row>
    <row r="1230" spans="1:2" x14ac:dyDescent="0.25">
      <c r="A1230" s="20" t="s">
        <v>2983</v>
      </c>
      <c r="B1230" s="22" t="s">
        <v>2984</v>
      </c>
    </row>
    <row r="1231" spans="1:2" x14ac:dyDescent="0.25">
      <c r="A1231" s="20" t="s">
        <v>2985</v>
      </c>
      <c r="B1231" s="22" t="s">
        <v>2986</v>
      </c>
    </row>
    <row r="1232" spans="1:2" x14ac:dyDescent="0.25">
      <c r="A1232" s="20" t="s">
        <v>2987</v>
      </c>
      <c r="B1232" s="22" t="s">
        <v>2988</v>
      </c>
    </row>
    <row r="1233" spans="1:2" x14ac:dyDescent="0.25">
      <c r="A1233" s="20" t="s">
        <v>2989</v>
      </c>
      <c r="B1233" s="22" t="s">
        <v>2281</v>
      </c>
    </row>
    <row r="1234" spans="1:2" x14ac:dyDescent="0.25">
      <c r="A1234" s="20" t="s">
        <v>2990</v>
      </c>
      <c r="B1234" s="22" t="s">
        <v>2991</v>
      </c>
    </row>
    <row r="1235" spans="1:2" x14ac:dyDescent="0.25">
      <c r="A1235" s="20" t="s">
        <v>2992</v>
      </c>
      <c r="B1235" s="22" t="s">
        <v>2993</v>
      </c>
    </row>
    <row r="1236" spans="1:2" x14ac:dyDescent="0.25">
      <c r="A1236" s="20" t="s">
        <v>2994</v>
      </c>
      <c r="B1236" s="22" t="s">
        <v>2283</v>
      </c>
    </row>
    <row r="1237" spans="1:2" x14ac:dyDescent="0.25">
      <c r="A1237" s="20" t="s">
        <v>2995</v>
      </c>
      <c r="B1237" s="22" t="s">
        <v>2996</v>
      </c>
    </row>
    <row r="1238" spans="1:2" ht="31.5" x14ac:dyDescent="0.25">
      <c r="A1238" s="20" t="s">
        <v>2997</v>
      </c>
      <c r="B1238" s="22" t="s">
        <v>2998</v>
      </c>
    </row>
    <row r="1239" spans="1:2" x14ac:dyDescent="0.25">
      <c r="A1239" s="20" t="s">
        <v>2999</v>
      </c>
      <c r="B1239" s="22" t="s">
        <v>3000</v>
      </c>
    </row>
    <row r="1240" spans="1:2" x14ac:dyDescent="0.25">
      <c r="A1240" s="20" t="s">
        <v>3001</v>
      </c>
      <c r="B1240" s="22" t="s">
        <v>3002</v>
      </c>
    </row>
    <row r="1241" spans="1:2" x14ac:dyDescent="0.25">
      <c r="A1241" s="20" t="s">
        <v>3003</v>
      </c>
      <c r="B1241" s="22" t="s">
        <v>1015</v>
      </c>
    </row>
    <row r="1242" spans="1:2" x14ac:dyDescent="0.25">
      <c r="A1242" s="20" t="s">
        <v>3004</v>
      </c>
      <c r="B1242" s="22" t="s">
        <v>2858</v>
      </c>
    </row>
    <row r="1243" spans="1:2" x14ac:dyDescent="0.25">
      <c r="A1243" s="20" t="s">
        <v>3005</v>
      </c>
      <c r="B1243" s="22" t="s">
        <v>3006</v>
      </c>
    </row>
    <row r="1244" spans="1:2" x14ac:dyDescent="0.25">
      <c r="A1244" s="20" t="s">
        <v>3007</v>
      </c>
      <c r="B1244" s="22" t="s">
        <v>3008</v>
      </c>
    </row>
    <row r="1245" spans="1:2" x14ac:dyDescent="0.25">
      <c r="A1245" s="20" t="s">
        <v>3009</v>
      </c>
      <c r="B1245" s="22" t="s">
        <v>3010</v>
      </c>
    </row>
    <row r="1246" spans="1:2" x14ac:dyDescent="0.25">
      <c r="A1246" s="20" t="s">
        <v>3011</v>
      </c>
      <c r="B1246" s="22" t="s">
        <v>3012</v>
      </c>
    </row>
    <row r="1247" spans="1:2" x14ac:dyDescent="0.25">
      <c r="A1247" s="20" t="s">
        <v>3013</v>
      </c>
      <c r="B1247" s="22" t="s">
        <v>3014</v>
      </c>
    </row>
    <row r="1248" spans="1:2" x14ac:dyDescent="0.25">
      <c r="A1248" s="20" t="s">
        <v>3015</v>
      </c>
      <c r="B1248" s="22" t="s">
        <v>3016</v>
      </c>
    </row>
    <row r="1249" spans="1:2" x14ac:dyDescent="0.25">
      <c r="A1249" s="20" t="s">
        <v>3017</v>
      </c>
      <c r="B1249" s="22" t="s">
        <v>3018</v>
      </c>
    </row>
    <row r="1250" spans="1:2" x14ac:dyDescent="0.25">
      <c r="A1250" s="20" t="s">
        <v>3019</v>
      </c>
      <c r="B1250" s="22" t="s">
        <v>3020</v>
      </c>
    </row>
    <row r="1251" spans="1:2" x14ac:dyDescent="0.25">
      <c r="A1251" s="20" t="s">
        <v>3021</v>
      </c>
      <c r="B1251" s="22" t="s">
        <v>3022</v>
      </c>
    </row>
    <row r="1252" spans="1:2" x14ac:dyDescent="0.25">
      <c r="A1252" s="20" t="s">
        <v>3023</v>
      </c>
      <c r="B1252" s="22" t="s">
        <v>1116</v>
      </c>
    </row>
    <row r="1253" spans="1:2" x14ac:dyDescent="0.25">
      <c r="A1253" s="20" t="s">
        <v>3024</v>
      </c>
      <c r="B1253" s="22" t="s">
        <v>3025</v>
      </c>
    </row>
    <row r="1254" spans="1:2" x14ac:dyDescent="0.25">
      <c r="A1254" s="20" t="s">
        <v>3026</v>
      </c>
      <c r="B1254" s="22" t="s">
        <v>3027</v>
      </c>
    </row>
    <row r="1255" spans="1:2" x14ac:dyDescent="0.25">
      <c r="A1255" s="20" t="s">
        <v>3028</v>
      </c>
      <c r="B1255" s="22" t="s">
        <v>3029</v>
      </c>
    </row>
    <row r="1256" spans="1:2" x14ac:dyDescent="0.25">
      <c r="A1256" s="20" t="s">
        <v>3030</v>
      </c>
      <c r="B1256" s="22" t="s">
        <v>3031</v>
      </c>
    </row>
    <row r="1257" spans="1:2" x14ac:dyDescent="0.25">
      <c r="A1257" s="20" t="s">
        <v>3032</v>
      </c>
      <c r="B1257" s="22" t="s">
        <v>3033</v>
      </c>
    </row>
    <row r="1258" spans="1:2" x14ac:dyDescent="0.25">
      <c r="A1258" s="20" t="s">
        <v>3034</v>
      </c>
      <c r="B1258" s="22" t="s">
        <v>3035</v>
      </c>
    </row>
    <row r="1259" spans="1:2" x14ac:dyDescent="0.25">
      <c r="A1259" s="20" t="s">
        <v>3036</v>
      </c>
      <c r="B1259" s="22" t="s">
        <v>3037</v>
      </c>
    </row>
    <row r="1260" spans="1:2" x14ac:dyDescent="0.25">
      <c r="A1260" s="20" t="s">
        <v>3038</v>
      </c>
      <c r="B1260" s="22" t="s">
        <v>3039</v>
      </c>
    </row>
    <row r="1261" spans="1:2" x14ac:dyDescent="0.25">
      <c r="A1261" s="20" t="s">
        <v>3040</v>
      </c>
      <c r="B1261" s="22" t="s">
        <v>3041</v>
      </c>
    </row>
    <row r="1262" spans="1:2" x14ac:dyDescent="0.25">
      <c r="A1262" s="20" t="s">
        <v>3042</v>
      </c>
      <c r="B1262" s="22" t="s">
        <v>3043</v>
      </c>
    </row>
    <row r="1263" spans="1:2" ht="31.5" x14ac:dyDescent="0.25">
      <c r="A1263" s="20" t="s">
        <v>3044</v>
      </c>
      <c r="B1263" s="22" t="s">
        <v>3045</v>
      </c>
    </row>
    <row r="1264" spans="1:2" x14ac:dyDescent="0.25">
      <c r="A1264" s="20" t="s">
        <v>3046</v>
      </c>
      <c r="B1264" s="22" t="s">
        <v>3047</v>
      </c>
    </row>
    <row r="1265" spans="1:2" x14ac:dyDescent="0.25">
      <c r="A1265" s="20" t="s">
        <v>3048</v>
      </c>
      <c r="B1265" s="22" t="s">
        <v>3049</v>
      </c>
    </row>
    <row r="1266" spans="1:2" x14ac:dyDescent="0.25">
      <c r="A1266" s="20" t="s">
        <v>3050</v>
      </c>
      <c r="B1266" s="22" t="s">
        <v>3051</v>
      </c>
    </row>
    <row r="1267" spans="1:2" x14ac:dyDescent="0.25">
      <c r="A1267" s="20" t="s">
        <v>3052</v>
      </c>
      <c r="B1267" s="22" t="s">
        <v>3053</v>
      </c>
    </row>
    <row r="1268" spans="1:2" x14ac:dyDescent="0.25">
      <c r="A1268" s="20" t="s">
        <v>3054</v>
      </c>
      <c r="B1268" s="22" t="s">
        <v>3055</v>
      </c>
    </row>
    <row r="1269" spans="1:2" ht="31.5" x14ac:dyDescent="0.25">
      <c r="A1269" s="20" t="s">
        <v>3056</v>
      </c>
      <c r="B1269" s="22" t="s">
        <v>3057</v>
      </c>
    </row>
    <row r="1270" spans="1:2" x14ac:dyDescent="0.25">
      <c r="A1270" s="20" t="s">
        <v>3058</v>
      </c>
      <c r="B1270" s="22" t="s">
        <v>3059</v>
      </c>
    </row>
    <row r="1271" spans="1:2" x14ac:dyDescent="0.25">
      <c r="A1271" s="20" t="s">
        <v>3060</v>
      </c>
      <c r="B1271" s="22" t="s">
        <v>3061</v>
      </c>
    </row>
    <row r="1272" spans="1:2" ht="31.5" x14ac:dyDescent="0.25">
      <c r="A1272" s="20" t="s">
        <v>3062</v>
      </c>
      <c r="B1272" s="22" t="s">
        <v>3063</v>
      </c>
    </row>
    <row r="1273" spans="1:2" x14ac:dyDescent="0.25">
      <c r="A1273" s="20" t="s">
        <v>3064</v>
      </c>
      <c r="B1273" s="22" t="s">
        <v>3065</v>
      </c>
    </row>
    <row r="1274" spans="1:2" x14ac:dyDescent="0.25">
      <c r="A1274" s="20" t="s">
        <v>3066</v>
      </c>
      <c r="B1274" s="22" t="s">
        <v>3067</v>
      </c>
    </row>
    <row r="1275" spans="1:2" x14ac:dyDescent="0.25">
      <c r="A1275" s="20" t="s">
        <v>3068</v>
      </c>
      <c r="B1275" s="22" t="s">
        <v>3069</v>
      </c>
    </row>
    <row r="1276" spans="1:2" x14ac:dyDescent="0.25">
      <c r="A1276" s="20" t="s">
        <v>3070</v>
      </c>
      <c r="B1276" s="22" t="s">
        <v>3071</v>
      </c>
    </row>
    <row r="1277" spans="1:2" x14ac:dyDescent="0.25">
      <c r="A1277" s="20" t="s">
        <v>3072</v>
      </c>
      <c r="B1277" s="22" t="s">
        <v>3073</v>
      </c>
    </row>
    <row r="1278" spans="1:2" x14ac:dyDescent="0.25">
      <c r="A1278" s="20" t="s">
        <v>3074</v>
      </c>
      <c r="B1278" s="22" t="s">
        <v>3075</v>
      </c>
    </row>
    <row r="1279" spans="1:2" x14ac:dyDescent="0.25">
      <c r="A1279" s="20" t="s">
        <v>3076</v>
      </c>
      <c r="B1279" s="22" t="s">
        <v>3077</v>
      </c>
    </row>
    <row r="1280" spans="1:2" x14ac:dyDescent="0.25">
      <c r="A1280" s="20" t="s">
        <v>3078</v>
      </c>
      <c r="B1280" s="22" t="s">
        <v>3079</v>
      </c>
    </row>
    <row r="1281" spans="1:2" x14ac:dyDescent="0.25">
      <c r="A1281" s="20" t="s">
        <v>3080</v>
      </c>
      <c r="B1281" s="22" t="s">
        <v>3081</v>
      </c>
    </row>
    <row r="1282" spans="1:2" x14ac:dyDescent="0.25">
      <c r="A1282" s="20" t="s">
        <v>3082</v>
      </c>
      <c r="B1282" s="22" t="s">
        <v>3083</v>
      </c>
    </row>
    <row r="1283" spans="1:2" x14ac:dyDescent="0.25">
      <c r="A1283" s="20" t="s">
        <v>3084</v>
      </c>
      <c r="B1283" s="22" t="s">
        <v>3085</v>
      </c>
    </row>
    <row r="1284" spans="1:2" x14ac:dyDescent="0.25">
      <c r="A1284" s="20" t="s">
        <v>3086</v>
      </c>
      <c r="B1284" s="22" t="s">
        <v>3087</v>
      </c>
    </row>
    <row r="1285" spans="1:2" x14ac:dyDescent="0.25">
      <c r="A1285" s="20" t="s">
        <v>3088</v>
      </c>
      <c r="B1285" s="22" t="s">
        <v>3089</v>
      </c>
    </row>
    <row r="1286" spans="1:2" x14ac:dyDescent="0.25">
      <c r="A1286" s="20" t="s">
        <v>3090</v>
      </c>
      <c r="B1286" s="22" t="s">
        <v>3091</v>
      </c>
    </row>
    <row r="1287" spans="1:2" x14ac:dyDescent="0.25">
      <c r="A1287" s="20" t="s">
        <v>3092</v>
      </c>
      <c r="B1287" s="22" t="s">
        <v>3093</v>
      </c>
    </row>
    <row r="1288" spans="1:2" x14ac:dyDescent="0.25">
      <c r="A1288" s="20" t="s">
        <v>3094</v>
      </c>
      <c r="B1288" s="22" t="s">
        <v>3095</v>
      </c>
    </row>
    <row r="1289" spans="1:2" x14ac:dyDescent="0.25">
      <c r="A1289" s="20" t="s">
        <v>3096</v>
      </c>
      <c r="B1289" s="22" t="s">
        <v>3097</v>
      </c>
    </row>
    <row r="1290" spans="1:2" x14ac:dyDescent="0.25">
      <c r="A1290" s="20" t="s">
        <v>3098</v>
      </c>
      <c r="B1290" s="22" t="s">
        <v>3099</v>
      </c>
    </row>
    <row r="1291" spans="1:2" x14ac:dyDescent="0.25">
      <c r="A1291" s="20" t="s">
        <v>3100</v>
      </c>
      <c r="B1291" s="22" t="s">
        <v>3101</v>
      </c>
    </row>
    <row r="1292" spans="1:2" x14ac:dyDescent="0.25">
      <c r="A1292" s="20" t="s">
        <v>3102</v>
      </c>
      <c r="B1292" s="22" t="s">
        <v>3103</v>
      </c>
    </row>
    <row r="1293" spans="1:2" x14ac:dyDescent="0.25">
      <c r="A1293" s="20" t="s">
        <v>3104</v>
      </c>
      <c r="B1293" s="22" t="s">
        <v>2286</v>
      </c>
    </row>
    <row r="1294" spans="1:2" x14ac:dyDescent="0.25">
      <c r="A1294" s="20" t="s">
        <v>3105</v>
      </c>
      <c r="B1294" s="22" t="s">
        <v>3106</v>
      </c>
    </row>
    <row r="1295" spans="1:2" x14ac:dyDescent="0.25">
      <c r="A1295" s="20" t="s">
        <v>3107</v>
      </c>
      <c r="B1295" s="22" t="s">
        <v>3106</v>
      </c>
    </row>
    <row r="1296" spans="1:2" x14ac:dyDescent="0.25">
      <c r="A1296" s="20" t="s">
        <v>3108</v>
      </c>
      <c r="B1296" s="22" t="s">
        <v>3109</v>
      </c>
    </row>
    <row r="1297" spans="1:2" x14ac:dyDescent="0.25">
      <c r="A1297" s="20" t="s">
        <v>3110</v>
      </c>
      <c r="B1297" s="22" t="s">
        <v>3111</v>
      </c>
    </row>
    <row r="1298" spans="1:2" x14ac:dyDescent="0.25">
      <c r="A1298" s="20" t="s">
        <v>3112</v>
      </c>
      <c r="B1298" s="22" t="s">
        <v>3113</v>
      </c>
    </row>
    <row r="1299" spans="1:2" x14ac:dyDescent="0.25">
      <c r="A1299" s="20" t="s">
        <v>3114</v>
      </c>
      <c r="B1299" s="22" t="s">
        <v>3115</v>
      </c>
    </row>
    <row r="1300" spans="1:2" x14ac:dyDescent="0.25">
      <c r="A1300" s="20" t="s">
        <v>3116</v>
      </c>
      <c r="B1300" s="22" t="s">
        <v>3117</v>
      </c>
    </row>
    <row r="1301" spans="1:2" x14ac:dyDescent="0.25">
      <c r="A1301" s="20" t="s">
        <v>3118</v>
      </c>
      <c r="B1301" s="22" t="s">
        <v>3119</v>
      </c>
    </row>
    <row r="1302" spans="1:2" x14ac:dyDescent="0.25">
      <c r="A1302" s="20" t="s">
        <v>3120</v>
      </c>
      <c r="B1302" s="22" t="s">
        <v>1021</v>
      </c>
    </row>
    <row r="1303" spans="1:2" x14ac:dyDescent="0.25">
      <c r="A1303" s="20" t="s">
        <v>3121</v>
      </c>
      <c r="B1303" s="22" t="s">
        <v>3122</v>
      </c>
    </row>
    <row r="1304" spans="1:2" x14ac:dyDescent="0.25">
      <c r="A1304" s="20" t="s">
        <v>3123</v>
      </c>
      <c r="B1304" s="22" t="s">
        <v>3124</v>
      </c>
    </row>
    <row r="1305" spans="1:2" x14ac:dyDescent="0.25">
      <c r="A1305" s="20" t="s">
        <v>3125</v>
      </c>
      <c r="B1305" s="22" t="s">
        <v>3126</v>
      </c>
    </row>
    <row r="1306" spans="1:2" x14ac:dyDescent="0.25">
      <c r="A1306" s="20" t="s">
        <v>3127</v>
      </c>
      <c r="B1306" s="22" t="s">
        <v>3128</v>
      </c>
    </row>
    <row r="1307" spans="1:2" x14ac:dyDescent="0.25">
      <c r="A1307" s="20" t="s">
        <v>3129</v>
      </c>
      <c r="B1307" s="22" t="s">
        <v>3130</v>
      </c>
    </row>
    <row r="1308" spans="1:2" x14ac:dyDescent="0.25">
      <c r="A1308" s="20" t="s">
        <v>3131</v>
      </c>
      <c r="B1308" s="22" t="s">
        <v>3132</v>
      </c>
    </row>
    <row r="1309" spans="1:2" x14ac:dyDescent="0.25">
      <c r="A1309" s="20" t="s">
        <v>3133</v>
      </c>
      <c r="B1309" s="22" t="s">
        <v>3134</v>
      </c>
    </row>
    <row r="1310" spans="1:2" x14ac:dyDescent="0.25">
      <c r="A1310" s="20" t="s">
        <v>3135</v>
      </c>
      <c r="B1310" s="22" t="s">
        <v>3136</v>
      </c>
    </row>
    <row r="1311" spans="1:2" x14ac:dyDescent="0.25">
      <c r="A1311" s="20" t="s">
        <v>3137</v>
      </c>
      <c r="B1311" s="22" t="s">
        <v>3138</v>
      </c>
    </row>
    <row r="1312" spans="1:2" x14ac:dyDescent="0.25">
      <c r="A1312" s="20" t="s">
        <v>3139</v>
      </c>
      <c r="B1312" s="22" t="s">
        <v>1110</v>
      </c>
    </row>
    <row r="1313" spans="1:2" x14ac:dyDescent="0.25">
      <c r="A1313" s="20" t="s">
        <v>3140</v>
      </c>
      <c r="B1313" s="22" t="s">
        <v>3141</v>
      </c>
    </row>
    <row r="1314" spans="1:2" x14ac:dyDescent="0.25">
      <c r="A1314" s="20" t="s">
        <v>3142</v>
      </c>
      <c r="B1314" s="22" t="s">
        <v>3143</v>
      </c>
    </row>
    <row r="1315" spans="1:2" ht="31.5" x14ac:dyDescent="0.25">
      <c r="A1315" s="20" t="s">
        <v>3144</v>
      </c>
      <c r="B1315" s="22" t="s">
        <v>3145</v>
      </c>
    </row>
    <row r="1316" spans="1:2" x14ac:dyDescent="0.25">
      <c r="A1316" s="20" t="s">
        <v>3146</v>
      </c>
      <c r="B1316" s="22" t="s">
        <v>3147</v>
      </c>
    </row>
    <row r="1317" spans="1:2" x14ac:dyDescent="0.25">
      <c r="A1317" s="20" t="s">
        <v>3148</v>
      </c>
      <c r="B1317" s="22" t="s">
        <v>3149</v>
      </c>
    </row>
    <row r="1318" spans="1:2" x14ac:dyDescent="0.25">
      <c r="A1318" s="20" t="s">
        <v>3150</v>
      </c>
      <c r="B1318" s="22" t="s">
        <v>3151</v>
      </c>
    </row>
    <row r="1319" spans="1:2" x14ac:dyDescent="0.25">
      <c r="A1319" s="20" t="s">
        <v>3152</v>
      </c>
      <c r="B1319" s="22" t="s">
        <v>3153</v>
      </c>
    </row>
    <row r="1320" spans="1:2" x14ac:dyDescent="0.25">
      <c r="A1320" s="20" t="s">
        <v>3154</v>
      </c>
      <c r="B1320" s="22" t="s">
        <v>3155</v>
      </c>
    </row>
    <row r="1321" spans="1:2" x14ac:dyDescent="0.25">
      <c r="A1321" s="20" t="s">
        <v>3156</v>
      </c>
      <c r="B1321" s="22" t="s">
        <v>3157</v>
      </c>
    </row>
    <row r="1322" spans="1:2" x14ac:dyDescent="0.25">
      <c r="A1322" s="20" t="s">
        <v>3158</v>
      </c>
      <c r="B1322" s="22" t="s">
        <v>1096</v>
      </c>
    </row>
    <row r="1323" spans="1:2" x14ac:dyDescent="0.25">
      <c r="A1323" s="20" t="s">
        <v>3159</v>
      </c>
      <c r="B1323" s="22" t="s">
        <v>3160</v>
      </c>
    </row>
    <row r="1324" spans="1:2" x14ac:dyDescent="0.25">
      <c r="A1324" s="20" t="s">
        <v>3161</v>
      </c>
      <c r="B1324" s="22" t="s">
        <v>3162</v>
      </c>
    </row>
    <row r="1325" spans="1:2" x14ac:dyDescent="0.25">
      <c r="A1325" s="20" t="s">
        <v>3163</v>
      </c>
      <c r="B1325" s="22" t="s">
        <v>3164</v>
      </c>
    </row>
    <row r="1326" spans="1:2" x14ac:dyDescent="0.25">
      <c r="A1326" s="20" t="s">
        <v>3165</v>
      </c>
      <c r="B1326" s="22" t="s">
        <v>3166</v>
      </c>
    </row>
    <row r="1327" spans="1:2" x14ac:dyDescent="0.25">
      <c r="A1327" s="20" t="s">
        <v>3167</v>
      </c>
      <c r="B1327" s="22" t="s">
        <v>1106</v>
      </c>
    </row>
    <row r="1328" spans="1:2" x14ac:dyDescent="0.25">
      <c r="A1328" s="20" t="s">
        <v>3168</v>
      </c>
      <c r="B1328" s="22" t="s">
        <v>3169</v>
      </c>
    </row>
    <row r="1329" spans="1:2" x14ac:dyDescent="0.25">
      <c r="A1329" s="20" t="s">
        <v>3170</v>
      </c>
      <c r="B1329" s="22" t="s">
        <v>3171</v>
      </c>
    </row>
    <row r="1330" spans="1:2" x14ac:dyDescent="0.25">
      <c r="A1330" s="20" t="s">
        <v>3172</v>
      </c>
      <c r="B1330" s="22" t="s">
        <v>3173</v>
      </c>
    </row>
    <row r="1331" spans="1:2" x14ac:dyDescent="0.25">
      <c r="A1331" s="20" t="s">
        <v>3174</v>
      </c>
      <c r="B1331" s="22" t="s">
        <v>3175</v>
      </c>
    </row>
    <row r="1332" spans="1:2" x14ac:dyDescent="0.25">
      <c r="A1332" s="20" t="s">
        <v>3176</v>
      </c>
      <c r="B1332" s="22" t="s">
        <v>3177</v>
      </c>
    </row>
    <row r="1333" spans="1:2" x14ac:dyDescent="0.25">
      <c r="A1333" s="20" t="s">
        <v>3178</v>
      </c>
      <c r="B1333" s="22" t="s">
        <v>3179</v>
      </c>
    </row>
    <row r="1334" spans="1:2" x14ac:dyDescent="0.25">
      <c r="A1334" s="20" t="s">
        <v>3180</v>
      </c>
      <c r="B1334" s="22" t="s">
        <v>3181</v>
      </c>
    </row>
    <row r="1335" spans="1:2" x14ac:dyDescent="0.25">
      <c r="A1335" s="20" t="s">
        <v>3182</v>
      </c>
      <c r="B1335" s="22" t="s">
        <v>3183</v>
      </c>
    </row>
    <row r="1336" spans="1:2" x14ac:dyDescent="0.25">
      <c r="A1336" s="20" t="s">
        <v>3184</v>
      </c>
      <c r="B1336" s="22" t="s">
        <v>3185</v>
      </c>
    </row>
    <row r="1337" spans="1:2" x14ac:dyDescent="0.25">
      <c r="A1337" s="20" t="s">
        <v>3186</v>
      </c>
      <c r="B1337" s="22" t="s">
        <v>2940</v>
      </c>
    </row>
    <row r="1338" spans="1:2" x14ac:dyDescent="0.25">
      <c r="A1338" s="20" t="s">
        <v>3187</v>
      </c>
      <c r="B1338" s="22" t="s">
        <v>3188</v>
      </c>
    </row>
    <row r="1339" spans="1:2" x14ac:dyDescent="0.25">
      <c r="A1339" s="20" t="s">
        <v>3189</v>
      </c>
      <c r="B1339" s="22" t="s">
        <v>3190</v>
      </c>
    </row>
    <row r="1340" spans="1:2" x14ac:dyDescent="0.25">
      <c r="A1340" s="20" t="s">
        <v>3191</v>
      </c>
      <c r="B1340" s="22" t="s">
        <v>3192</v>
      </c>
    </row>
    <row r="1341" spans="1:2" x14ac:dyDescent="0.25">
      <c r="A1341" s="20" t="s">
        <v>3193</v>
      </c>
      <c r="B1341" s="22" t="s">
        <v>3194</v>
      </c>
    </row>
    <row r="1342" spans="1:2" x14ac:dyDescent="0.25">
      <c r="A1342" s="20" t="s">
        <v>3195</v>
      </c>
      <c r="B1342" s="22" t="s">
        <v>3196</v>
      </c>
    </row>
    <row r="1343" spans="1:2" x14ac:dyDescent="0.25">
      <c r="A1343" s="20" t="s">
        <v>3197</v>
      </c>
      <c r="B1343" s="22" t="s">
        <v>3198</v>
      </c>
    </row>
    <row r="1344" spans="1:2" x14ac:dyDescent="0.25">
      <c r="A1344" s="20" t="s">
        <v>3199</v>
      </c>
      <c r="B1344" s="22" t="s">
        <v>3200</v>
      </c>
    </row>
    <row r="1345" spans="1:2" x14ac:dyDescent="0.25">
      <c r="A1345" s="20" t="s">
        <v>3201</v>
      </c>
      <c r="B1345" s="22" t="s">
        <v>3202</v>
      </c>
    </row>
    <row r="1346" spans="1:2" x14ac:dyDescent="0.25">
      <c r="A1346" s="20" t="s">
        <v>3203</v>
      </c>
      <c r="B1346" s="22" t="s">
        <v>3204</v>
      </c>
    </row>
    <row r="1347" spans="1:2" x14ac:dyDescent="0.25">
      <c r="A1347" s="20" t="s">
        <v>3205</v>
      </c>
      <c r="B1347" s="22" t="s">
        <v>3206</v>
      </c>
    </row>
    <row r="1348" spans="1:2" x14ac:dyDescent="0.25">
      <c r="A1348" s="20" t="s">
        <v>3207</v>
      </c>
      <c r="B1348" s="22" t="s">
        <v>2863</v>
      </c>
    </row>
    <row r="1349" spans="1:2" x14ac:dyDescent="0.25">
      <c r="A1349" s="20" t="s">
        <v>3208</v>
      </c>
      <c r="B1349" s="22" t="s">
        <v>3209</v>
      </c>
    </row>
    <row r="1350" spans="1:2" x14ac:dyDescent="0.25">
      <c r="A1350" s="20" t="s">
        <v>3210</v>
      </c>
      <c r="B1350" s="22" t="s">
        <v>2633</v>
      </c>
    </row>
    <row r="1351" spans="1:2" x14ac:dyDescent="0.25">
      <c r="A1351" s="20" t="s">
        <v>3211</v>
      </c>
      <c r="B1351" s="22" t="s">
        <v>3212</v>
      </c>
    </row>
    <row r="1352" spans="1:2" ht="63" x14ac:dyDescent="0.25">
      <c r="A1352" s="20" t="s">
        <v>3213</v>
      </c>
      <c r="B1352" s="22" t="s">
        <v>3214</v>
      </c>
    </row>
    <row r="1353" spans="1:2" x14ac:dyDescent="0.25">
      <c r="A1353" s="20" t="s">
        <v>3215</v>
      </c>
      <c r="B1353" s="22" t="s">
        <v>3216</v>
      </c>
    </row>
    <row r="1354" spans="1:2" ht="31.5" x14ac:dyDescent="0.25">
      <c r="A1354" s="20" t="s">
        <v>3217</v>
      </c>
      <c r="B1354" s="22" t="s">
        <v>3218</v>
      </c>
    </row>
    <row r="1355" spans="1:2" ht="31.5" x14ac:dyDescent="0.25">
      <c r="A1355" s="20" t="s">
        <v>3219</v>
      </c>
      <c r="B1355" s="22" t="s">
        <v>3220</v>
      </c>
    </row>
    <row r="1356" spans="1:2" x14ac:dyDescent="0.25">
      <c r="A1356" s="20" t="s">
        <v>3221</v>
      </c>
      <c r="B1356" s="22" t="s">
        <v>3222</v>
      </c>
    </row>
    <row r="1357" spans="1:2" x14ac:dyDescent="0.25">
      <c r="A1357" s="20" t="s">
        <v>3223</v>
      </c>
      <c r="B1357" s="22" t="s">
        <v>2374</v>
      </c>
    </row>
    <row r="1358" spans="1:2" x14ac:dyDescent="0.25">
      <c r="A1358" s="20" t="s">
        <v>3224</v>
      </c>
      <c r="B1358" s="22" t="s">
        <v>3225</v>
      </c>
    </row>
    <row r="1359" spans="1:2" x14ac:dyDescent="0.25">
      <c r="A1359" s="20" t="s">
        <v>3226</v>
      </c>
      <c r="B1359" s="22" t="s">
        <v>3227</v>
      </c>
    </row>
    <row r="1360" spans="1:2" ht="31.5" x14ac:dyDescent="0.25">
      <c r="A1360" s="20" t="s">
        <v>3228</v>
      </c>
      <c r="B1360" s="22" t="s">
        <v>3229</v>
      </c>
    </row>
    <row r="1361" spans="1:2" x14ac:dyDescent="0.25">
      <c r="A1361" s="20" t="s">
        <v>3230</v>
      </c>
      <c r="B1361" s="22" t="s">
        <v>3231</v>
      </c>
    </row>
    <row r="1362" spans="1:2" ht="31.5" x14ac:dyDescent="0.25">
      <c r="A1362" s="20" t="s">
        <v>3232</v>
      </c>
      <c r="B1362" s="22" t="s">
        <v>3233</v>
      </c>
    </row>
    <row r="1363" spans="1:2" x14ac:dyDescent="0.25">
      <c r="A1363" s="20" t="s">
        <v>3234</v>
      </c>
      <c r="B1363" s="22" t="s">
        <v>3235</v>
      </c>
    </row>
    <row r="1364" spans="1:2" x14ac:dyDescent="0.25">
      <c r="A1364" s="20" t="s">
        <v>3236</v>
      </c>
      <c r="B1364" s="22" t="s">
        <v>3237</v>
      </c>
    </row>
    <row r="1365" spans="1:2" x14ac:dyDescent="0.25">
      <c r="A1365" s="20" t="s">
        <v>3238</v>
      </c>
      <c r="B1365" s="22" t="s">
        <v>3239</v>
      </c>
    </row>
    <row r="1366" spans="1:2" x14ac:dyDescent="0.25">
      <c r="A1366" s="20" t="s">
        <v>3240</v>
      </c>
      <c r="B1366" s="22" t="s">
        <v>3241</v>
      </c>
    </row>
    <row r="1367" spans="1:2" x14ac:dyDescent="0.25">
      <c r="A1367" s="20" t="s">
        <v>3242</v>
      </c>
      <c r="B1367" s="22" t="s">
        <v>3243</v>
      </c>
    </row>
    <row r="1368" spans="1:2" x14ac:dyDescent="0.25">
      <c r="A1368" s="20" t="s">
        <v>3244</v>
      </c>
      <c r="B1368" s="22" t="s">
        <v>3245</v>
      </c>
    </row>
    <row r="1369" spans="1:2" x14ac:dyDescent="0.25">
      <c r="A1369" s="20" t="s">
        <v>3246</v>
      </c>
      <c r="B1369" s="22" t="s">
        <v>1221</v>
      </c>
    </row>
    <row r="1370" spans="1:2" x14ac:dyDescent="0.25">
      <c r="A1370" s="20" t="s">
        <v>3247</v>
      </c>
      <c r="B1370" s="22" t="s">
        <v>3248</v>
      </c>
    </row>
    <row r="1371" spans="1:2" x14ac:dyDescent="0.25">
      <c r="A1371" s="20" t="s">
        <v>3249</v>
      </c>
      <c r="B1371" s="22" t="s">
        <v>3250</v>
      </c>
    </row>
    <row r="1372" spans="1:2" ht="31.5" x14ac:dyDescent="0.25">
      <c r="A1372" s="20" t="s">
        <v>3251</v>
      </c>
      <c r="B1372" s="22" t="s">
        <v>3252</v>
      </c>
    </row>
    <row r="1373" spans="1:2" x14ac:dyDescent="0.25">
      <c r="A1373" s="20" t="s">
        <v>3253</v>
      </c>
      <c r="B1373" s="22" t="s">
        <v>3254</v>
      </c>
    </row>
    <row r="1374" spans="1:2" x14ac:dyDescent="0.25">
      <c r="A1374" s="20" t="s">
        <v>3255</v>
      </c>
      <c r="B1374" s="22" t="s">
        <v>3256</v>
      </c>
    </row>
    <row r="1375" spans="1:2" x14ac:dyDescent="0.25">
      <c r="A1375" s="20" t="s">
        <v>3257</v>
      </c>
      <c r="B1375" s="22" t="s">
        <v>3258</v>
      </c>
    </row>
    <row r="1376" spans="1:2" x14ac:dyDescent="0.25">
      <c r="A1376" s="20" t="s">
        <v>3259</v>
      </c>
      <c r="B1376" s="22" t="s">
        <v>3260</v>
      </c>
    </row>
    <row r="1377" spans="1:2" x14ac:dyDescent="0.25">
      <c r="A1377" s="20" t="s">
        <v>3261</v>
      </c>
      <c r="B1377" s="22" t="s">
        <v>3262</v>
      </c>
    </row>
    <row r="1378" spans="1:2" x14ac:dyDescent="0.25">
      <c r="A1378" s="20" t="s">
        <v>3263</v>
      </c>
      <c r="B1378" s="22" t="s">
        <v>3264</v>
      </c>
    </row>
    <row r="1379" spans="1:2" x14ac:dyDescent="0.25">
      <c r="A1379" s="20" t="s">
        <v>3265</v>
      </c>
      <c r="B1379" s="22" t="s">
        <v>2881</v>
      </c>
    </row>
    <row r="1380" spans="1:2" x14ac:dyDescent="0.25">
      <c r="A1380" s="20" t="s">
        <v>3266</v>
      </c>
      <c r="B1380" s="22" t="s">
        <v>3267</v>
      </c>
    </row>
    <row r="1381" spans="1:2" x14ac:dyDescent="0.25">
      <c r="A1381" s="20" t="s">
        <v>3268</v>
      </c>
      <c r="B1381" s="22" t="s">
        <v>3269</v>
      </c>
    </row>
    <row r="1382" spans="1:2" x14ac:dyDescent="0.25">
      <c r="A1382" s="20" t="s">
        <v>3270</v>
      </c>
      <c r="B1382" s="22" t="s">
        <v>1221</v>
      </c>
    </row>
    <row r="1383" spans="1:2" x14ac:dyDescent="0.25">
      <c r="A1383" s="20" t="s">
        <v>3271</v>
      </c>
      <c r="B1383" s="22" t="s">
        <v>3272</v>
      </c>
    </row>
    <row r="1384" spans="1:2" x14ac:dyDescent="0.25">
      <c r="A1384" s="20" t="s">
        <v>3273</v>
      </c>
      <c r="B1384" s="22" t="s">
        <v>3274</v>
      </c>
    </row>
    <row r="1385" spans="1:2" x14ac:dyDescent="0.25">
      <c r="A1385" s="20" t="s">
        <v>3275</v>
      </c>
      <c r="B1385" s="22" t="s">
        <v>704</v>
      </c>
    </row>
    <row r="1386" spans="1:2" x14ac:dyDescent="0.25">
      <c r="A1386" s="20" t="s">
        <v>3276</v>
      </c>
      <c r="B1386" s="22" t="s">
        <v>3277</v>
      </c>
    </row>
    <row r="1387" spans="1:2" x14ac:dyDescent="0.25">
      <c r="A1387" s="20" t="s">
        <v>3278</v>
      </c>
      <c r="B1387" s="22" t="s">
        <v>3279</v>
      </c>
    </row>
    <row r="1388" spans="1:2" x14ac:dyDescent="0.25">
      <c r="A1388" s="20" t="s">
        <v>3280</v>
      </c>
      <c r="B1388" s="22" t="s">
        <v>3281</v>
      </c>
    </row>
    <row r="1389" spans="1:2" x14ac:dyDescent="0.25">
      <c r="A1389" s="20" t="s">
        <v>3282</v>
      </c>
      <c r="B1389" s="22" t="s">
        <v>3283</v>
      </c>
    </row>
    <row r="1390" spans="1:2" x14ac:dyDescent="0.25">
      <c r="A1390" s="20" t="s">
        <v>3284</v>
      </c>
      <c r="B1390" s="22" t="s">
        <v>3285</v>
      </c>
    </row>
    <row r="1391" spans="1:2" x14ac:dyDescent="0.25">
      <c r="A1391" s="20" t="s">
        <v>3286</v>
      </c>
      <c r="B1391" s="22" t="s">
        <v>3287</v>
      </c>
    </row>
    <row r="1392" spans="1:2" x14ac:dyDescent="0.25">
      <c r="A1392" s="20" t="s">
        <v>3288</v>
      </c>
      <c r="B1392" s="22" t="s">
        <v>3289</v>
      </c>
    </row>
    <row r="1393" spans="1:2" x14ac:dyDescent="0.25">
      <c r="A1393" s="20" t="s">
        <v>3290</v>
      </c>
      <c r="B1393" s="22" t="s">
        <v>3291</v>
      </c>
    </row>
    <row r="1394" spans="1:2" x14ac:dyDescent="0.25">
      <c r="A1394" s="20" t="s">
        <v>3292</v>
      </c>
      <c r="B1394" s="22" t="s">
        <v>3293</v>
      </c>
    </row>
    <row r="1395" spans="1:2" x14ac:dyDescent="0.25">
      <c r="A1395" s="20" t="s">
        <v>3294</v>
      </c>
      <c r="B1395" s="22" t="s">
        <v>3295</v>
      </c>
    </row>
    <row r="1396" spans="1:2" x14ac:dyDescent="0.25">
      <c r="A1396" s="20" t="s">
        <v>3296</v>
      </c>
      <c r="B1396" s="22" t="s">
        <v>3297</v>
      </c>
    </row>
    <row r="1397" spans="1:2" x14ac:dyDescent="0.25">
      <c r="A1397" s="20" t="s">
        <v>3298</v>
      </c>
      <c r="B1397" s="22" t="s">
        <v>3299</v>
      </c>
    </row>
    <row r="1398" spans="1:2" x14ac:dyDescent="0.25">
      <c r="A1398" s="20" t="s">
        <v>3300</v>
      </c>
      <c r="B1398" s="22" t="s">
        <v>3301</v>
      </c>
    </row>
    <row r="1399" spans="1:2" x14ac:dyDescent="0.25">
      <c r="A1399" s="20" t="s">
        <v>3302</v>
      </c>
      <c r="B1399" s="22" t="s">
        <v>3303</v>
      </c>
    </row>
    <row r="1400" spans="1:2" x14ac:dyDescent="0.25">
      <c r="A1400" s="20" t="s">
        <v>3304</v>
      </c>
      <c r="B1400" s="22" t="s">
        <v>3305</v>
      </c>
    </row>
    <row r="1401" spans="1:2" x14ac:dyDescent="0.25">
      <c r="A1401" s="20" t="s">
        <v>3306</v>
      </c>
      <c r="B1401" s="22" t="s">
        <v>3307</v>
      </c>
    </row>
    <row r="1402" spans="1:2" x14ac:dyDescent="0.25">
      <c r="A1402" s="20" t="s">
        <v>3308</v>
      </c>
      <c r="B1402" s="22" t="s">
        <v>3309</v>
      </c>
    </row>
    <row r="1403" spans="1:2" x14ac:dyDescent="0.25">
      <c r="A1403" s="20" t="s">
        <v>3310</v>
      </c>
      <c r="B1403" s="22" t="s">
        <v>3311</v>
      </c>
    </row>
    <row r="1404" spans="1:2" x14ac:dyDescent="0.25">
      <c r="A1404" s="20" t="s">
        <v>3312</v>
      </c>
      <c r="B1404" s="22" t="s">
        <v>3313</v>
      </c>
    </row>
    <row r="1405" spans="1:2" x14ac:dyDescent="0.25">
      <c r="A1405" s="20" t="s">
        <v>3314</v>
      </c>
      <c r="B1405" s="22" t="s">
        <v>3315</v>
      </c>
    </row>
    <row r="1406" spans="1:2" x14ac:dyDescent="0.25">
      <c r="A1406" s="20" t="s">
        <v>3316</v>
      </c>
      <c r="B1406" s="22" t="s">
        <v>3317</v>
      </c>
    </row>
    <row r="1407" spans="1:2" x14ac:dyDescent="0.25">
      <c r="A1407" s="20" t="s">
        <v>3318</v>
      </c>
      <c r="B1407" s="22" t="s">
        <v>1519</v>
      </c>
    </row>
    <row r="1408" spans="1:2" x14ac:dyDescent="0.25">
      <c r="A1408" s="20" t="s">
        <v>3319</v>
      </c>
      <c r="B1408" s="22" t="s">
        <v>2920</v>
      </c>
    </row>
    <row r="1409" spans="1:2" x14ac:dyDescent="0.25">
      <c r="A1409" s="20" t="s">
        <v>3320</v>
      </c>
      <c r="B1409" s="22" t="s">
        <v>3321</v>
      </c>
    </row>
    <row r="1410" spans="1:2" x14ac:dyDescent="0.25">
      <c r="A1410" s="20" t="s">
        <v>3322</v>
      </c>
      <c r="B1410" s="22" t="s">
        <v>3323</v>
      </c>
    </row>
    <row r="1411" spans="1:2" x14ac:dyDescent="0.25">
      <c r="A1411" s="20" t="s">
        <v>3324</v>
      </c>
      <c r="B1411" s="22" t="s">
        <v>2926</v>
      </c>
    </row>
    <row r="1412" spans="1:2" x14ac:dyDescent="0.25">
      <c r="A1412" s="20" t="s">
        <v>3325</v>
      </c>
      <c r="B1412" s="22" t="s">
        <v>3323</v>
      </c>
    </row>
    <row r="1413" spans="1:2" x14ac:dyDescent="0.25">
      <c r="A1413" s="20" t="s">
        <v>3326</v>
      </c>
      <c r="B1413" s="22" t="s">
        <v>3327</v>
      </c>
    </row>
    <row r="1414" spans="1:2" x14ac:dyDescent="0.25">
      <c r="A1414" s="20" t="s">
        <v>3328</v>
      </c>
      <c r="B1414" s="22" t="s">
        <v>3329</v>
      </c>
    </row>
    <row r="1415" spans="1:2" x14ac:dyDescent="0.25">
      <c r="A1415" s="20" t="s">
        <v>3330</v>
      </c>
      <c r="B1415" s="22" t="s">
        <v>3331</v>
      </c>
    </row>
    <row r="1416" spans="1:2" x14ac:dyDescent="0.25">
      <c r="A1416" s="20" t="s">
        <v>3332</v>
      </c>
      <c r="B1416" s="22" t="s">
        <v>3333</v>
      </c>
    </row>
    <row r="1417" spans="1:2" x14ac:dyDescent="0.25">
      <c r="A1417" s="20" t="s">
        <v>3334</v>
      </c>
      <c r="B1417" s="22" t="s">
        <v>3335</v>
      </c>
    </row>
    <row r="1418" spans="1:2" x14ac:dyDescent="0.25">
      <c r="A1418" s="20" t="s">
        <v>3336</v>
      </c>
      <c r="B1418" s="22" t="s">
        <v>3337</v>
      </c>
    </row>
    <row r="1419" spans="1:2" x14ac:dyDescent="0.25">
      <c r="A1419" s="20" t="s">
        <v>3338</v>
      </c>
      <c r="B1419" s="22" t="s">
        <v>2366</v>
      </c>
    </row>
    <row r="1420" spans="1:2" x14ac:dyDescent="0.25">
      <c r="A1420" s="20" t="s">
        <v>3339</v>
      </c>
      <c r="B1420" s="22" t="s">
        <v>3340</v>
      </c>
    </row>
    <row r="1421" spans="1:2" x14ac:dyDescent="0.25">
      <c r="A1421" s="20" t="s">
        <v>3341</v>
      </c>
      <c r="B1421" s="22" t="s">
        <v>3342</v>
      </c>
    </row>
    <row r="1422" spans="1:2" x14ac:dyDescent="0.25">
      <c r="A1422" s="20" t="s">
        <v>3343</v>
      </c>
      <c r="B1422" s="22" t="s">
        <v>3344</v>
      </c>
    </row>
    <row r="1423" spans="1:2" x14ac:dyDescent="0.25">
      <c r="A1423" s="20" t="s">
        <v>3345</v>
      </c>
      <c r="B1423" s="22" t="s">
        <v>3346</v>
      </c>
    </row>
    <row r="1424" spans="1:2" x14ac:dyDescent="0.25">
      <c r="A1424" s="20" t="s">
        <v>3347</v>
      </c>
      <c r="B1424" s="22" t="s">
        <v>3348</v>
      </c>
    </row>
    <row r="1425" spans="1:2" x14ac:dyDescent="0.25">
      <c r="A1425" s="20" t="s">
        <v>3349</v>
      </c>
      <c r="B1425" s="22" t="s">
        <v>2635</v>
      </c>
    </row>
    <row r="1426" spans="1:2" x14ac:dyDescent="0.25">
      <c r="A1426" s="20" t="s">
        <v>3350</v>
      </c>
      <c r="B1426" s="22" t="s">
        <v>3351</v>
      </c>
    </row>
    <row r="1427" spans="1:2" x14ac:dyDescent="0.25">
      <c r="A1427" s="20" t="s">
        <v>3352</v>
      </c>
      <c r="B1427" s="22" t="s">
        <v>3353</v>
      </c>
    </row>
    <row r="1428" spans="1:2" x14ac:dyDescent="0.25">
      <c r="A1428" s="20" t="s">
        <v>3354</v>
      </c>
      <c r="B1428" s="22" t="s">
        <v>3355</v>
      </c>
    </row>
    <row r="1429" spans="1:2" x14ac:dyDescent="0.25">
      <c r="A1429" s="20" t="s">
        <v>3356</v>
      </c>
      <c r="B1429" s="22" t="s">
        <v>3357</v>
      </c>
    </row>
    <row r="1430" spans="1:2" x14ac:dyDescent="0.25">
      <c r="A1430" s="20" t="s">
        <v>3358</v>
      </c>
      <c r="B1430" s="22" t="s">
        <v>3359</v>
      </c>
    </row>
    <row r="1431" spans="1:2" x14ac:dyDescent="0.25">
      <c r="A1431" s="20" t="s">
        <v>3360</v>
      </c>
      <c r="B1431" s="22" t="s">
        <v>3138</v>
      </c>
    </row>
    <row r="1432" spans="1:2" x14ac:dyDescent="0.25">
      <c r="A1432" s="20" t="s">
        <v>3361</v>
      </c>
      <c r="B1432" s="22" t="s">
        <v>839</v>
      </c>
    </row>
    <row r="1433" spans="1:2" x14ac:dyDescent="0.25">
      <c r="A1433" s="20" t="s">
        <v>3362</v>
      </c>
      <c r="B1433" s="22" t="s">
        <v>3363</v>
      </c>
    </row>
    <row r="1434" spans="1:2" x14ac:dyDescent="0.25">
      <c r="A1434" s="20" t="s">
        <v>3364</v>
      </c>
      <c r="B1434" s="22" t="s">
        <v>3365</v>
      </c>
    </row>
    <row r="1435" spans="1:2" x14ac:dyDescent="0.25">
      <c r="A1435" s="20" t="s">
        <v>3366</v>
      </c>
      <c r="B1435" s="22" t="s">
        <v>3367</v>
      </c>
    </row>
    <row r="1436" spans="1:2" x14ac:dyDescent="0.25">
      <c r="A1436" s="20" t="s">
        <v>3368</v>
      </c>
      <c r="B1436" s="22" t="s">
        <v>3369</v>
      </c>
    </row>
    <row r="1437" spans="1:2" x14ac:dyDescent="0.25">
      <c r="A1437" s="20" t="s">
        <v>3370</v>
      </c>
      <c r="B1437" s="22" t="s">
        <v>3371</v>
      </c>
    </row>
    <row r="1438" spans="1:2" x14ac:dyDescent="0.25">
      <c r="A1438" s="20" t="s">
        <v>3372</v>
      </c>
      <c r="B1438" s="22" t="s">
        <v>2914</v>
      </c>
    </row>
    <row r="1439" spans="1:2" ht="31.5" x14ac:dyDescent="0.25">
      <c r="A1439" s="20" t="s">
        <v>3373</v>
      </c>
      <c r="B1439" s="22" t="s">
        <v>3374</v>
      </c>
    </row>
    <row r="1440" spans="1:2" x14ac:dyDescent="0.25">
      <c r="A1440" s="20" t="s">
        <v>3375</v>
      </c>
      <c r="B1440" s="22" t="s">
        <v>3376</v>
      </c>
    </row>
    <row r="1441" spans="1:2" x14ac:dyDescent="0.25">
      <c r="A1441" s="20" t="s">
        <v>3377</v>
      </c>
      <c r="B1441" s="22" t="s">
        <v>3378</v>
      </c>
    </row>
    <row r="1442" spans="1:2" x14ac:dyDescent="0.25">
      <c r="A1442" s="20" t="s">
        <v>3379</v>
      </c>
      <c r="B1442" s="22" t="s">
        <v>3380</v>
      </c>
    </row>
    <row r="1443" spans="1:2" x14ac:dyDescent="0.25">
      <c r="A1443" s="20" t="s">
        <v>3381</v>
      </c>
      <c r="B1443" s="22" t="s">
        <v>3382</v>
      </c>
    </row>
    <row r="1444" spans="1:2" x14ac:dyDescent="0.25">
      <c r="A1444" s="20" t="s">
        <v>3383</v>
      </c>
      <c r="B1444" s="22" t="s">
        <v>3384</v>
      </c>
    </row>
    <row r="1445" spans="1:2" ht="31.5" x14ac:dyDescent="0.25">
      <c r="A1445" s="20" t="s">
        <v>3385</v>
      </c>
      <c r="B1445" s="22" t="s">
        <v>3386</v>
      </c>
    </row>
    <row r="1446" spans="1:2" x14ac:dyDescent="0.25">
      <c r="A1446" s="20" t="s">
        <v>3387</v>
      </c>
      <c r="B1446" s="22" t="s">
        <v>3388</v>
      </c>
    </row>
    <row r="1447" spans="1:2" x14ac:dyDescent="0.25">
      <c r="A1447" s="20" t="s">
        <v>3389</v>
      </c>
      <c r="B1447" s="22" t="s">
        <v>3390</v>
      </c>
    </row>
    <row r="1448" spans="1:2" x14ac:dyDescent="0.25">
      <c r="A1448" s="20" t="s">
        <v>3391</v>
      </c>
      <c r="B1448" s="22" t="s">
        <v>3392</v>
      </c>
    </row>
    <row r="1449" spans="1:2" x14ac:dyDescent="0.25">
      <c r="A1449" s="20" t="s">
        <v>3393</v>
      </c>
      <c r="B1449" s="22" t="s">
        <v>3394</v>
      </c>
    </row>
    <row r="1450" spans="1:2" x14ac:dyDescent="0.25">
      <c r="A1450" s="20" t="s">
        <v>3395</v>
      </c>
      <c r="B1450" s="22" t="s">
        <v>3396</v>
      </c>
    </row>
    <row r="1451" spans="1:2" x14ac:dyDescent="0.25">
      <c r="A1451" s="20" t="s">
        <v>3397</v>
      </c>
      <c r="B1451" s="22" t="s">
        <v>3398</v>
      </c>
    </row>
    <row r="1452" spans="1:2" x14ac:dyDescent="0.25">
      <c r="A1452" s="20" t="s">
        <v>3399</v>
      </c>
      <c r="B1452" s="22" t="s">
        <v>3400</v>
      </c>
    </row>
    <row r="1453" spans="1:2" x14ac:dyDescent="0.25">
      <c r="A1453" s="20" t="s">
        <v>3401</v>
      </c>
      <c r="B1453" s="22" t="s">
        <v>3402</v>
      </c>
    </row>
    <row r="1454" spans="1:2" x14ac:dyDescent="0.25">
      <c r="A1454" s="20" t="s">
        <v>3403</v>
      </c>
      <c r="B1454" s="22" t="s">
        <v>3404</v>
      </c>
    </row>
    <row r="1455" spans="1:2" x14ac:dyDescent="0.25">
      <c r="A1455" s="20" t="s">
        <v>3405</v>
      </c>
      <c r="B1455" s="22" t="s">
        <v>3406</v>
      </c>
    </row>
    <row r="1456" spans="1:2" ht="31.5" x14ac:dyDescent="0.25">
      <c r="A1456" s="20" t="s">
        <v>3407</v>
      </c>
      <c r="B1456" s="22" t="s">
        <v>3408</v>
      </c>
    </row>
    <row r="1457" spans="1:2" x14ac:dyDescent="0.25">
      <c r="A1457" s="20" t="s">
        <v>3409</v>
      </c>
      <c r="B1457" s="22" t="s">
        <v>3410</v>
      </c>
    </row>
    <row r="1458" spans="1:2" x14ac:dyDescent="0.25">
      <c r="A1458" s="20" t="s">
        <v>3411</v>
      </c>
      <c r="B1458" s="22" t="s">
        <v>3412</v>
      </c>
    </row>
    <row r="1459" spans="1:2" x14ac:dyDescent="0.25">
      <c r="A1459" s="20" t="s">
        <v>3413</v>
      </c>
      <c r="B1459" s="22" t="s">
        <v>3414</v>
      </c>
    </row>
    <row r="1460" spans="1:2" x14ac:dyDescent="0.25">
      <c r="A1460" s="20" t="s">
        <v>3415</v>
      </c>
      <c r="B1460" s="22" t="s">
        <v>2926</v>
      </c>
    </row>
    <row r="1461" spans="1:2" x14ac:dyDescent="0.25">
      <c r="A1461" s="20" t="s">
        <v>3416</v>
      </c>
      <c r="B1461" s="22" t="s">
        <v>1192</v>
      </c>
    </row>
    <row r="1462" spans="1:2" x14ac:dyDescent="0.25">
      <c r="A1462" s="20" t="s">
        <v>3417</v>
      </c>
      <c r="B1462" s="22" t="s">
        <v>3418</v>
      </c>
    </row>
    <row r="1463" spans="1:2" x14ac:dyDescent="0.25">
      <c r="A1463" s="20" t="s">
        <v>3419</v>
      </c>
      <c r="B1463" s="22" t="s">
        <v>3420</v>
      </c>
    </row>
    <row r="1464" spans="1:2" x14ac:dyDescent="0.25">
      <c r="A1464" s="20" t="s">
        <v>3421</v>
      </c>
      <c r="B1464" s="22" t="s">
        <v>3422</v>
      </c>
    </row>
    <row r="1465" spans="1:2" x14ac:dyDescent="0.25">
      <c r="A1465" s="20" t="s">
        <v>3423</v>
      </c>
      <c r="B1465" s="22" t="s">
        <v>3424</v>
      </c>
    </row>
    <row r="1466" spans="1:2" x14ac:dyDescent="0.25">
      <c r="A1466" s="20" t="s">
        <v>3425</v>
      </c>
      <c r="B1466" s="22" t="s">
        <v>2510</v>
      </c>
    </row>
    <row r="1467" spans="1:2" x14ac:dyDescent="0.25">
      <c r="A1467" s="20" t="s">
        <v>3426</v>
      </c>
      <c r="B1467" s="22" t="s">
        <v>3427</v>
      </c>
    </row>
    <row r="1468" spans="1:2" x14ac:dyDescent="0.25">
      <c r="A1468" s="20" t="s">
        <v>3428</v>
      </c>
      <c r="B1468" s="22" t="s">
        <v>3429</v>
      </c>
    </row>
    <row r="1469" spans="1:2" x14ac:dyDescent="0.25">
      <c r="A1469" s="20" t="s">
        <v>3430</v>
      </c>
      <c r="B1469" s="22" t="s">
        <v>796</v>
      </c>
    </row>
    <row r="1470" spans="1:2" x14ac:dyDescent="0.25">
      <c r="A1470" s="20" t="s">
        <v>3431</v>
      </c>
      <c r="B1470" s="22" t="s">
        <v>3432</v>
      </c>
    </row>
    <row r="1471" spans="1:2" x14ac:dyDescent="0.25">
      <c r="A1471" s="20" t="s">
        <v>3433</v>
      </c>
      <c r="B1471" s="22" t="s">
        <v>3434</v>
      </c>
    </row>
    <row r="1472" spans="1:2" ht="31.5" x14ac:dyDescent="0.25">
      <c r="A1472" s="20" t="s">
        <v>3435</v>
      </c>
      <c r="B1472" s="22" t="s">
        <v>3436</v>
      </c>
    </row>
    <row r="1473" spans="1:2" x14ac:dyDescent="0.25">
      <c r="A1473" s="20" t="s">
        <v>3437</v>
      </c>
      <c r="B1473" s="22" t="s">
        <v>3438</v>
      </c>
    </row>
    <row r="1474" spans="1:2" x14ac:dyDescent="0.25">
      <c r="A1474" s="20" t="s">
        <v>3439</v>
      </c>
      <c r="B1474" s="22" t="s">
        <v>3440</v>
      </c>
    </row>
    <row r="1475" spans="1:2" x14ac:dyDescent="0.25">
      <c r="A1475" s="20" t="s">
        <v>3441</v>
      </c>
      <c r="B1475" s="22" t="s">
        <v>3442</v>
      </c>
    </row>
    <row r="1476" spans="1:2" x14ac:dyDescent="0.25">
      <c r="A1476" s="20" t="s">
        <v>3443</v>
      </c>
      <c r="B1476" s="22" t="s">
        <v>3444</v>
      </c>
    </row>
    <row r="1477" spans="1:2" x14ac:dyDescent="0.25">
      <c r="A1477" s="20" t="s">
        <v>3445</v>
      </c>
      <c r="B1477" s="22" t="s">
        <v>3446</v>
      </c>
    </row>
    <row r="1478" spans="1:2" x14ac:dyDescent="0.25">
      <c r="A1478" s="20" t="s">
        <v>3447</v>
      </c>
      <c r="B1478" s="22" t="s">
        <v>3448</v>
      </c>
    </row>
    <row r="1479" spans="1:2" x14ac:dyDescent="0.25">
      <c r="A1479" s="20" t="s">
        <v>3449</v>
      </c>
      <c r="B1479" s="22" t="s">
        <v>3450</v>
      </c>
    </row>
    <row r="1480" spans="1:2" x14ac:dyDescent="0.25">
      <c r="A1480" s="20" t="s">
        <v>3451</v>
      </c>
      <c r="B1480" s="22" t="s">
        <v>3452</v>
      </c>
    </row>
    <row r="1481" spans="1:2" x14ac:dyDescent="0.25">
      <c r="A1481" s="20" t="s">
        <v>3453</v>
      </c>
      <c r="B1481" s="22" t="s">
        <v>3454</v>
      </c>
    </row>
    <row r="1482" spans="1:2" x14ac:dyDescent="0.25">
      <c r="A1482" s="20" t="s">
        <v>3455</v>
      </c>
      <c r="B1482" s="22" t="s">
        <v>1772</v>
      </c>
    </row>
    <row r="1483" spans="1:2" x14ac:dyDescent="0.25">
      <c r="A1483" s="20" t="s">
        <v>3456</v>
      </c>
      <c r="B1483" s="22" t="s">
        <v>3457</v>
      </c>
    </row>
    <row r="1484" spans="1:2" x14ac:dyDescent="0.25">
      <c r="A1484" s="20" t="s">
        <v>3458</v>
      </c>
      <c r="B1484" s="22" t="s">
        <v>3459</v>
      </c>
    </row>
    <row r="1485" spans="1:2" x14ac:dyDescent="0.25">
      <c r="A1485" s="20" t="s">
        <v>3460</v>
      </c>
      <c r="B1485" s="22" t="s">
        <v>3461</v>
      </c>
    </row>
    <row r="1486" spans="1:2" x14ac:dyDescent="0.25">
      <c r="A1486" s="20" t="s">
        <v>3462</v>
      </c>
      <c r="B1486" s="22" t="s">
        <v>3463</v>
      </c>
    </row>
    <row r="1487" spans="1:2" x14ac:dyDescent="0.25">
      <c r="A1487" s="20" t="s">
        <v>3464</v>
      </c>
      <c r="B1487" s="22" t="s">
        <v>3465</v>
      </c>
    </row>
    <row r="1488" spans="1:2" x14ac:dyDescent="0.25">
      <c r="A1488" s="20" t="s">
        <v>3466</v>
      </c>
      <c r="B1488" s="22" t="s">
        <v>3467</v>
      </c>
    </row>
    <row r="1489" spans="1:2" x14ac:dyDescent="0.25">
      <c r="A1489" s="20" t="s">
        <v>3468</v>
      </c>
      <c r="B1489" s="22" t="s">
        <v>3469</v>
      </c>
    </row>
    <row r="1490" spans="1:2" ht="31.5" x14ac:dyDescent="0.25">
      <c r="A1490" s="20" t="s">
        <v>3470</v>
      </c>
      <c r="B1490" s="22" t="s">
        <v>3471</v>
      </c>
    </row>
    <row r="1491" spans="1:2" x14ac:dyDescent="0.25">
      <c r="A1491" s="20" t="s">
        <v>3472</v>
      </c>
      <c r="B1491" s="22" t="s">
        <v>3473</v>
      </c>
    </row>
    <row r="1492" spans="1:2" x14ac:dyDescent="0.25">
      <c r="A1492" s="20" t="s">
        <v>3474</v>
      </c>
      <c r="B1492" s="22" t="s">
        <v>3475</v>
      </c>
    </row>
    <row r="1493" spans="1:2" x14ac:dyDescent="0.25">
      <c r="A1493" s="20" t="s">
        <v>3476</v>
      </c>
      <c r="B1493" s="22" t="s">
        <v>3477</v>
      </c>
    </row>
    <row r="1494" spans="1:2" x14ac:dyDescent="0.25">
      <c r="A1494" s="20" t="s">
        <v>3478</v>
      </c>
      <c r="B1494" s="22" t="s">
        <v>3479</v>
      </c>
    </row>
    <row r="1495" spans="1:2" x14ac:dyDescent="0.25">
      <c r="A1495" s="20" t="s">
        <v>3480</v>
      </c>
      <c r="B1495" s="22" t="s">
        <v>3414</v>
      </c>
    </row>
    <row r="1496" spans="1:2" x14ac:dyDescent="0.25">
      <c r="A1496" s="20" t="s">
        <v>3481</v>
      </c>
      <c r="B1496" s="22" t="s">
        <v>3482</v>
      </c>
    </row>
    <row r="1497" spans="1:2" x14ac:dyDescent="0.25">
      <c r="A1497" s="20" t="s">
        <v>3483</v>
      </c>
      <c r="B1497" s="22" t="s">
        <v>3484</v>
      </c>
    </row>
    <row r="1498" spans="1:2" x14ac:dyDescent="0.25">
      <c r="A1498" s="20" t="s">
        <v>3485</v>
      </c>
      <c r="B1498" s="22" t="s">
        <v>3486</v>
      </c>
    </row>
    <row r="1499" spans="1:2" x14ac:dyDescent="0.25">
      <c r="A1499" s="20" t="s">
        <v>3487</v>
      </c>
      <c r="B1499" s="22" t="s">
        <v>3488</v>
      </c>
    </row>
    <row r="1500" spans="1:2" x14ac:dyDescent="0.25">
      <c r="A1500" s="20" t="s">
        <v>3489</v>
      </c>
      <c r="B1500" s="22" t="s">
        <v>3490</v>
      </c>
    </row>
    <row r="1501" spans="1:2" x14ac:dyDescent="0.25">
      <c r="A1501" s="20" t="s">
        <v>3491</v>
      </c>
      <c r="B1501" s="22" t="s">
        <v>3492</v>
      </c>
    </row>
    <row r="1502" spans="1:2" x14ac:dyDescent="0.25">
      <c r="A1502" s="20" t="s">
        <v>3493</v>
      </c>
      <c r="B1502" s="22" t="s">
        <v>3043</v>
      </c>
    </row>
    <row r="1503" spans="1:2" x14ac:dyDescent="0.25">
      <c r="A1503" s="20" t="s">
        <v>3494</v>
      </c>
      <c r="B1503" s="22" t="s">
        <v>3495</v>
      </c>
    </row>
    <row r="1504" spans="1:2" x14ac:dyDescent="0.25">
      <c r="A1504" s="20" t="s">
        <v>3496</v>
      </c>
      <c r="B1504" s="22" t="s">
        <v>2171</v>
      </c>
    </row>
    <row r="1505" spans="1:2" x14ac:dyDescent="0.25">
      <c r="A1505" s="20" t="s">
        <v>3497</v>
      </c>
      <c r="B1505" s="22" t="s">
        <v>3498</v>
      </c>
    </row>
    <row r="1506" spans="1:2" x14ac:dyDescent="0.25">
      <c r="A1506" s="20" t="s">
        <v>3499</v>
      </c>
      <c r="B1506" s="22" t="s">
        <v>3500</v>
      </c>
    </row>
    <row r="1507" spans="1:2" x14ac:dyDescent="0.25">
      <c r="A1507" s="20" t="s">
        <v>3501</v>
      </c>
      <c r="B1507" s="22" t="s">
        <v>3502</v>
      </c>
    </row>
    <row r="1508" spans="1:2" x14ac:dyDescent="0.25">
      <c r="A1508" s="20" t="s">
        <v>3503</v>
      </c>
      <c r="B1508" s="22" t="s">
        <v>3504</v>
      </c>
    </row>
    <row r="1509" spans="1:2" x14ac:dyDescent="0.25">
      <c r="A1509" s="20" t="s">
        <v>3505</v>
      </c>
      <c r="B1509" s="22" t="s">
        <v>3506</v>
      </c>
    </row>
    <row r="1510" spans="1:2" x14ac:dyDescent="0.25">
      <c r="A1510" s="20" t="s">
        <v>3507</v>
      </c>
      <c r="B1510" s="22" t="s">
        <v>3508</v>
      </c>
    </row>
    <row r="1511" spans="1:2" x14ac:dyDescent="0.25">
      <c r="A1511" s="20" t="s">
        <v>3509</v>
      </c>
      <c r="B1511" s="22" t="s">
        <v>3510</v>
      </c>
    </row>
    <row r="1512" spans="1:2" x14ac:dyDescent="0.25">
      <c r="A1512" s="20" t="s">
        <v>3511</v>
      </c>
      <c r="B1512" s="22" t="s">
        <v>3512</v>
      </c>
    </row>
    <row r="1513" spans="1:2" x14ac:dyDescent="0.25">
      <c r="A1513" s="20" t="s">
        <v>3513</v>
      </c>
      <c r="B1513" s="22" t="s">
        <v>3514</v>
      </c>
    </row>
    <row r="1514" spans="1:2" x14ac:dyDescent="0.25">
      <c r="A1514" s="20" t="s">
        <v>3515</v>
      </c>
      <c r="B1514" s="22" t="s">
        <v>3516</v>
      </c>
    </row>
    <row r="1515" spans="1:2" x14ac:dyDescent="0.25">
      <c r="A1515" s="20" t="s">
        <v>3517</v>
      </c>
      <c r="B1515" s="22" t="s">
        <v>3518</v>
      </c>
    </row>
    <row r="1516" spans="1:2" x14ac:dyDescent="0.25">
      <c r="A1516" s="20" t="s">
        <v>3519</v>
      </c>
      <c r="B1516" s="22" t="s">
        <v>3520</v>
      </c>
    </row>
    <row r="1517" spans="1:2" ht="31.5" x14ac:dyDescent="0.25">
      <c r="A1517" s="20" t="s">
        <v>3521</v>
      </c>
      <c r="B1517" s="22" t="s">
        <v>3522</v>
      </c>
    </row>
    <row r="1518" spans="1:2" x14ac:dyDescent="0.25">
      <c r="A1518" s="20" t="s">
        <v>3523</v>
      </c>
      <c r="B1518" s="22" t="s">
        <v>3524</v>
      </c>
    </row>
    <row r="1519" spans="1:2" x14ac:dyDescent="0.25">
      <c r="A1519" s="20" t="s">
        <v>3525</v>
      </c>
      <c r="B1519" s="22" t="s">
        <v>3526</v>
      </c>
    </row>
    <row r="1520" spans="1:2" x14ac:dyDescent="0.25">
      <c r="A1520" s="20" t="s">
        <v>3527</v>
      </c>
      <c r="B1520" s="22" t="s">
        <v>3528</v>
      </c>
    </row>
    <row r="1521" spans="1:2" x14ac:dyDescent="0.25">
      <c r="A1521" s="20" t="s">
        <v>3529</v>
      </c>
      <c r="B1521" s="22" t="s">
        <v>3530</v>
      </c>
    </row>
    <row r="1522" spans="1:2" x14ac:dyDescent="0.25">
      <c r="A1522" s="20" t="s">
        <v>3531</v>
      </c>
      <c r="B1522" s="22" t="s">
        <v>3532</v>
      </c>
    </row>
    <row r="1523" spans="1:2" x14ac:dyDescent="0.25">
      <c r="A1523" s="20" t="s">
        <v>3533</v>
      </c>
      <c r="B1523" s="22" t="s">
        <v>3534</v>
      </c>
    </row>
    <row r="1524" spans="1:2" x14ac:dyDescent="0.25">
      <c r="A1524" s="20" t="s">
        <v>3535</v>
      </c>
      <c r="B1524" s="22" t="s">
        <v>3536</v>
      </c>
    </row>
    <row r="1525" spans="1:2" x14ac:dyDescent="0.25">
      <c r="A1525" s="20" t="s">
        <v>3537</v>
      </c>
      <c r="B1525" s="22" t="s">
        <v>3538</v>
      </c>
    </row>
    <row r="1526" spans="1:2" x14ac:dyDescent="0.25">
      <c r="A1526" s="20" t="s">
        <v>3539</v>
      </c>
      <c r="B1526" s="22" t="s">
        <v>3540</v>
      </c>
    </row>
    <row r="1527" spans="1:2" x14ac:dyDescent="0.25">
      <c r="A1527" s="20" t="s">
        <v>3541</v>
      </c>
      <c r="B1527" s="22" t="s">
        <v>3542</v>
      </c>
    </row>
    <row r="1528" spans="1:2" ht="31.5" x14ac:dyDescent="0.25">
      <c r="A1528" s="20" t="s">
        <v>3543</v>
      </c>
      <c r="B1528" s="22" t="s">
        <v>3544</v>
      </c>
    </row>
    <row r="1529" spans="1:2" ht="31.5" x14ac:dyDescent="0.25">
      <c r="A1529" s="20" t="s">
        <v>3545</v>
      </c>
      <c r="B1529" s="22" t="s">
        <v>3546</v>
      </c>
    </row>
    <row r="1530" spans="1:2" x14ac:dyDescent="0.25">
      <c r="A1530" s="20" t="s">
        <v>3547</v>
      </c>
      <c r="B1530" s="22" t="s">
        <v>3548</v>
      </c>
    </row>
    <row r="1531" spans="1:2" x14ac:dyDescent="0.25">
      <c r="A1531" s="20" t="s">
        <v>3549</v>
      </c>
      <c r="B1531" s="22" t="s">
        <v>3550</v>
      </c>
    </row>
    <row r="1532" spans="1:2" x14ac:dyDescent="0.25">
      <c r="A1532" s="20" t="s">
        <v>3551</v>
      </c>
      <c r="B1532" s="22" t="s">
        <v>3552</v>
      </c>
    </row>
    <row r="1533" spans="1:2" ht="31.5" x14ac:dyDescent="0.25">
      <c r="A1533" s="20" t="s">
        <v>3553</v>
      </c>
      <c r="B1533" s="22" t="s">
        <v>3554</v>
      </c>
    </row>
    <row r="1534" spans="1:2" x14ac:dyDescent="0.25">
      <c r="A1534" s="20" t="s">
        <v>3555</v>
      </c>
      <c r="B1534" s="22" t="s">
        <v>3556</v>
      </c>
    </row>
    <row r="1535" spans="1:2" x14ac:dyDescent="0.25">
      <c r="A1535" s="20" t="s">
        <v>3557</v>
      </c>
      <c r="B1535" s="22" t="s">
        <v>3558</v>
      </c>
    </row>
    <row r="1536" spans="1:2" x14ac:dyDescent="0.25">
      <c r="A1536" s="20" t="s">
        <v>3559</v>
      </c>
      <c r="B1536" s="22" t="s">
        <v>3560</v>
      </c>
    </row>
    <row r="1537" spans="1:2" x14ac:dyDescent="0.25">
      <c r="A1537" s="20" t="s">
        <v>3561</v>
      </c>
      <c r="B1537" s="22" t="s">
        <v>3562</v>
      </c>
    </row>
    <row r="1538" spans="1:2" x14ac:dyDescent="0.25">
      <c r="A1538" s="20" t="s">
        <v>3563</v>
      </c>
      <c r="B1538" s="22" t="s">
        <v>3564</v>
      </c>
    </row>
    <row r="1539" spans="1:2" x14ac:dyDescent="0.25">
      <c r="A1539" s="20" t="s">
        <v>3565</v>
      </c>
      <c r="B1539" s="22" t="s">
        <v>3566</v>
      </c>
    </row>
    <row r="1540" spans="1:2" x14ac:dyDescent="0.25">
      <c r="A1540" s="20" t="s">
        <v>3567</v>
      </c>
      <c r="B1540" s="22" t="s">
        <v>3568</v>
      </c>
    </row>
    <row r="1541" spans="1:2" x14ac:dyDescent="0.25">
      <c r="A1541" s="20" t="s">
        <v>3569</v>
      </c>
      <c r="B1541" s="22" t="s">
        <v>3570</v>
      </c>
    </row>
    <row r="1542" spans="1:2" x14ac:dyDescent="0.25">
      <c r="A1542" s="20" t="s">
        <v>3571</v>
      </c>
      <c r="B1542" s="22" t="s">
        <v>3572</v>
      </c>
    </row>
    <row r="1543" spans="1:2" x14ac:dyDescent="0.25">
      <c r="A1543" s="20" t="s">
        <v>3573</v>
      </c>
      <c r="B1543" s="22" t="s">
        <v>3574</v>
      </c>
    </row>
    <row r="1544" spans="1:2" x14ac:dyDescent="0.25">
      <c r="A1544" s="20" t="s">
        <v>3575</v>
      </c>
      <c r="B1544" s="22" t="s">
        <v>3576</v>
      </c>
    </row>
    <row r="1545" spans="1:2" ht="31.5" x14ac:dyDescent="0.25">
      <c r="A1545" s="20" t="s">
        <v>3577</v>
      </c>
      <c r="B1545" s="22" t="s">
        <v>3578</v>
      </c>
    </row>
    <row r="1546" spans="1:2" x14ac:dyDescent="0.25">
      <c r="A1546" s="20" t="s">
        <v>3579</v>
      </c>
      <c r="B1546" s="22" t="s">
        <v>3580</v>
      </c>
    </row>
    <row r="1547" spans="1:2" x14ac:dyDescent="0.25">
      <c r="A1547" s="20" t="s">
        <v>3581</v>
      </c>
      <c r="B1547" s="22" t="s">
        <v>3582</v>
      </c>
    </row>
    <row r="1548" spans="1:2" x14ac:dyDescent="0.25">
      <c r="A1548" s="20" t="s">
        <v>3583</v>
      </c>
      <c r="B1548" s="22" t="s">
        <v>3584</v>
      </c>
    </row>
    <row r="1549" spans="1:2" x14ac:dyDescent="0.25">
      <c r="A1549" s="20" t="s">
        <v>3585</v>
      </c>
      <c r="B1549" s="22" t="s">
        <v>3586</v>
      </c>
    </row>
    <row r="1550" spans="1:2" x14ac:dyDescent="0.25">
      <c r="A1550" s="20" t="s">
        <v>3587</v>
      </c>
      <c r="B1550" s="22" t="s">
        <v>3588</v>
      </c>
    </row>
    <row r="1551" spans="1:2" x14ac:dyDescent="0.25">
      <c r="A1551" s="20" t="s">
        <v>3589</v>
      </c>
      <c r="B1551" s="22" t="s">
        <v>3590</v>
      </c>
    </row>
    <row r="1552" spans="1:2" x14ac:dyDescent="0.25">
      <c r="A1552" s="20" t="s">
        <v>3591</v>
      </c>
      <c r="B1552" s="22" t="s">
        <v>3592</v>
      </c>
    </row>
    <row r="1553" spans="1:2" x14ac:dyDescent="0.25">
      <c r="A1553" s="20" t="s">
        <v>3593</v>
      </c>
      <c r="B1553" s="22" t="s">
        <v>3594</v>
      </c>
    </row>
    <row r="1554" spans="1:2" x14ac:dyDescent="0.25">
      <c r="A1554" s="20" t="s">
        <v>3595</v>
      </c>
      <c r="B1554" s="22" t="s">
        <v>3596</v>
      </c>
    </row>
    <row r="1555" spans="1:2" x14ac:dyDescent="0.25">
      <c r="A1555" s="20" t="s">
        <v>3597</v>
      </c>
      <c r="B1555" s="22" t="s">
        <v>3598</v>
      </c>
    </row>
    <row r="1556" spans="1:2" x14ac:dyDescent="0.25">
      <c r="A1556" s="20" t="s">
        <v>3599</v>
      </c>
      <c r="B1556" s="22" t="s">
        <v>3600</v>
      </c>
    </row>
    <row r="1557" spans="1:2" x14ac:dyDescent="0.25">
      <c r="A1557" s="20" t="s">
        <v>3601</v>
      </c>
      <c r="B1557" s="22" t="s">
        <v>1652</v>
      </c>
    </row>
    <row r="1558" spans="1:2" x14ac:dyDescent="0.25">
      <c r="A1558" s="20" t="s">
        <v>3602</v>
      </c>
      <c r="B1558" s="22" t="s">
        <v>3603</v>
      </c>
    </row>
    <row r="1559" spans="1:2" x14ac:dyDescent="0.25">
      <c r="A1559" s="20" t="s">
        <v>3604</v>
      </c>
      <c r="B1559" s="22" t="s">
        <v>3605</v>
      </c>
    </row>
    <row r="1560" spans="1:2" x14ac:dyDescent="0.25">
      <c r="A1560" s="20" t="s">
        <v>3606</v>
      </c>
      <c r="B1560" s="22" t="s">
        <v>3607</v>
      </c>
    </row>
    <row r="1561" spans="1:2" x14ac:dyDescent="0.25">
      <c r="A1561" s="20" t="s">
        <v>3608</v>
      </c>
      <c r="B1561" s="22" t="s">
        <v>2733</v>
      </c>
    </row>
    <row r="1562" spans="1:2" ht="31.5" x14ac:dyDescent="0.25">
      <c r="A1562" s="20" t="s">
        <v>3609</v>
      </c>
      <c r="B1562" s="22" t="s">
        <v>3610</v>
      </c>
    </row>
    <row r="1563" spans="1:2" x14ac:dyDescent="0.25">
      <c r="A1563" s="20" t="s">
        <v>3611</v>
      </c>
      <c r="B1563" s="22" t="s">
        <v>3612</v>
      </c>
    </row>
    <row r="1564" spans="1:2" x14ac:dyDescent="0.25">
      <c r="A1564" s="20" t="s">
        <v>3613</v>
      </c>
      <c r="B1564" s="22" t="s">
        <v>3614</v>
      </c>
    </row>
    <row r="1565" spans="1:2" x14ac:dyDescent="0.25">
      <c r="A1565" s="20" t="s">
        <v>3615</v>
      </c>
      <c r="B1565" s="22" t="s">
        <v>3616</v>
      </c>
    </row>
    <row r="1566" spans="1:2" x14ac:dyDescent="0.25">
      <c r="A1566" s="20" t="s">
        <v>3617</v>
      </c>
      <c r="B1566" s="22" t="s">
        <v>3618</v>
      </c>
    </row>
    <row r="1567" spans="1:2" x14ac:dyDescent="0.25">
      <c r="A1567" s="20" t="s">
        <v>3619</v>
      </c>
      <c r="B1567" s="22" t="s">
        <v>3620</v>
      </c>
    </row>
    <row r="1568" spans="1:2" x14ac:dyDescent="0.25">
      <c r="A1568" s="20" t="s">
        <v>3621</v>
      </c>
      <c r="B1568" s="22" t="s">
        <v>3622</v>
      </c>
    </row>
    <row r="1569" spans="1:2" x14ac:dyDescent="0.25">
      <c r="A1569" s="20" t="s">
        <v>3623</v>
      </c>
      <c r="B1569" s="22" t="s">
        <v>3624</v>
      </c>
    </row>
    <row r="1570" spans="1:2" x14ac:dyDescent="0.25">
      <c r="A1570" s="20" t="s">
        <v>3625</v>
      </c>
      <c r="B1570" s="22" t="s">
        <v>3626</v>
      </c>
    </row>
    <row r="1571" spans="1:2" x14ac:dyDescent="0.25">
      <c r="A1571" s="20" t="s">
        <v>3627</v>
      </c>
      <c r="B1571" s="22" t="s">
        <v>3628</v>
      </c>
    </row>
    <row r="1572" spans="1:2" x14ac:dyDescent="0.25">
      <c r="A1572" s="20" t="s">
        <v>3629</v>
      </c>
      <c r="B1572" s="22" t="s">
        <v>3630</v>
      </c>
    </row>
    <row r="1573" spans="1:2" x14ac:dyDescent="0.25">
      <c r="A1573" s="20" t="s">
        <v>3631</v>
      </c>
      <c r="B1573" s="22" t="s">
        <v>3632</v>
      </c>
    </row>
    <row r="1574" spans="1:2" x14ac:dyDescent="0.25">
      <c r="A1574" s="20" t="s">
        <v>3633</v>
      </c>
      <c r="B1574" s="22" t="s">
        <v>3634</v>
      </c>
    </row>
    <row r="1575" spans="1:2" x14ac:dyDescent="0.25">
      <c r="A1575" s="20" t="s">
        <v>3635</v>
      </c>
      <c r="B1575" s="22" t="s">
        <v>3636</v>
      </c>
    </row>
    <row r="1576" spans="1:2" x14ac:dyDescent="0.25">
      <c r="A1576" s="20" t="s">
        <v>3637</v>
      </c>
      <c r="B1576" s="22" t="s">
        <v>3638</v>
      </c>
    </row>
    <row r="1577" spans="1:2" x14ac:dyDescent="0.25">
      <c r="A1577" s="20" t="s">
        <v>3639</v>
      </c>
      <c r="B1577" s="22" t="s">
        <v>3640</v>
      </c>
    </row>
    <row r="1578" spans="1:2" x14ac:dyDescent="0.25">
      <c r="A1578" s="20" t="s">
        <v>3641</v>
      </c>
      <c r="B1578" s="22" t="s">
        <v>3642</v>
      </c>
    </row>
    <row r="1579" spans="1:2" x14ac:dyDescent="0.25">
      <c r="A1579" s="20" t="s">
        <v>3643</v>
      </c>
      <c r="B1579" s="22" t="s">
        <v>3644</v>
      </c>
    </row>
    <row r="1580" spans="1:2" x14ac:dyDescent="0.25">
      <c r="A1580" s="20" t="s">
        <v>3645</v>
      </c>
      <c r="B1580" s="22" t="s">
        <v>3646</v>
      </c>
    </row>
    <row r="1581" spans="1:2" x14ac:dyDescent="0.25">
      <c r="A1581" s="20" t="s">
        <v>3647</v>
      </c>
      <c r="B1581" s="22" t="s">
        <v>3648</v>
      </c>
    </row>
    <row r="1582" spans="1:2" x14ac:dyDescent="0.25">
      <c r="A1582" s="20" t="s">
        <v>3649</v>
      </c>
      <c r="B1582" s="22" t="s">
        <v>3650</v>
      </c>
    </row>
    <row r="1583" spans="1:2" x14ac:dyDescent="0.25">
      <c r="A1583" s="20" t="s">
        <v>3651</v>
      </c>
      <c r="B1583" s="22" t="s">
        <v>2275</v>
      </c>
    </row>
    <row r="1584" spans="1:2" x14ac:dyDescent="0.25">
      <c r="A1584" s="20" t="s">
        <v>3652</v>
      </c>
      <c r="B1584" s="22" t="s">
        <v>3653</v>
      </c>
    </row>
    <row r="1585" spans="1:2" x14ac:dyDescent="0.25">
      <c r="A1585" s="20" t="s">
        <v>3654</v>
      </c>
      <c r="B1585" s="22" t="s">
        <v>3655</v>
      </c>
    </row>
    <row r="1586" spans="1:2" x14ac:dyDescent="0.25">
      <c r="A1586" s="20" t="s">
        <v>3656</v>
      </c>
      <c r="B1586" s="22" t="s">
        <v>3657</v>
      </c>
    </row>
    <row r="1587" spans="1:2" x14ac:dyDescent="0.25">
      <c r="A1587" s="20" t="s">
        <v>3658</v>
      </c>
      <c r="B1587" s="22" t="s">
        <v>3659</v>
      </c>
    </row>
    <row r="1588" spans="1:2" x14ac:dyDescent="0.25">
      <c r="A1588" s="20" t="s">
        <v>3660</v>
      </c>
      <c r="B1588" s="22" t="s">
        <v>3661</v>
      </c>
    </row>
    <row r="1589" spans="1:2" x14ac:dyDescent="0.25">
      <c r="A1589" s="20" t="s">
        <v>3662</v>
      </c>
      <c r="B1589" s="22" t="s">
        <v>3663</v>
      </c>
    </row>
    <row r="1590" spans="1:2" ht="31.5" x14ac:dyDescent="0.25">
      <c r="A1590" s="20" t="s">
        <v>3664</v>
      </c>
      <c r="B1590" s="22" t="s">
        <v>3665</v>
      </c>
    </row>
    <row r="1591" spans="1:2" ht="31.5" x14ac:dyDescent="0.25">
      <c r="A1591" s="20" t="s">
        <v>3666</v>
      </c>
      <c r="B1591" s="22" t="s">
        <v>3667</v>
      </c>
    </row>
    <row r="1592" spans="1:2" x14ac:dyDescent="0.25">
      <c r="A1592" s="20" t="s">
        <v>3668</v>
      </c>
      <c r="B1592" s="22" t="s">
        <v>3669</v>
      </c>
    </row>
    <row r="1593" spans="1:2" x14ac:dyDescent="0.25">
      <c r="A1593" s="20" t="s">
        <v>3670</v>
      </c>
      <c r="B1593" s="22" t="s">
        <v>3671</v>
      </c>
    </row>
    <row r="1594" spans="1:2" x14ac:dyDescent="0.25">
      <c r="A1594" s="20" t="s">
        <v>3672</v>
      </c>
      <c r="B1594" s="22" t="s">
        <v>3673</v>
      </c>
    </row>
    <row r="1595" spans="1:2" x14ac:dyDescent="0.25">
      <c r="A1595" s="20" t="s">
        <v>3674</v>
      </c>
      <c r="B1595" s="22" t="s">
        <v>3675</v>
      </c>
    </row>
    <row r="1596" spans="1:2" x14ac:dyDescent="0.25">
      <c r="A1596" s="20" t="s">
        <v>3676</v>
      </c>
      <c r="B1596" s="22" t="s">
        <v>3677</v>
      </c>
    </row>
    <row r="1597" spans="1:2" ht="31.5" x14ac:dyDescent="0.25">
      <c r="A1597" s="20" t="s">
        <v>3678</v>
      </c>
      <c r="B1597" s="22" t="s">
        <v>3679</v>
      </c>
    </row>
    <row r="1598" spans="1:2" ht="31.5" x14ac:dyDescent="0.25">
      <c r="A1598" s="20" t="s">
        <v>3680</v>
      </c>
      <c r="B1598" s="22" t="s">
        <v>3681</v>
      </c>
    </row>
    <row r="1599" spans="1:2" x14ac:dyDescent="0.25">
      <c r="A1599" s="20" t="s">
        <v>3682</v>
      </c>
      <c r="B1599" s="22" t="s">
        <v>3683</v>
      </c>
    </row>
    <row r="1600" spans="1:2" x14ac:dyDescent="0.25">
      <c r="A1600" s="20" t="s">
        <v>3684</v>
      </c>
      <c r="B1600" s="22" t="s">
        <v>3685</v>
      </c>
    </row>
    <row r="1601" spans="1:2" ht="31.5" x14ac:dyDescent="0.25">
      <c r="A1601" s="20" t="s">
        <v>3686</v>
      </c>
      <c r="B1601" s="22" t="s">
        <v>3687</v>
      </c>
    </row>
    <row r="1602" spans="1:2" ht="31.5" x14ac:dyDescent="0.25">
      <c r="A1602" s="20" t="s">
        <v>3688</v>
      </c>
      <c r="B1602" s="22" t="s">
        <v>3689</v>
      </c>
    </row>
    <row r="1603" spans="1:2" ht="31.5" x14ac:dyDescent="0.25">
      <c r="A1603" s="20" t="s">
        <v>3690</v>
      </c>
      <c r="B1603" s="22" t="s">
        <v>3691</v>
      </c>
    </row>
    <row r="1604" spans="1:2" ht="31.5" x14ac:dyDescent="0.25">
      <c r="A1604" s="20" t="s">
        <v>3692</v>
      </c>
      <c r="B1604" s="22" t="s">
        <v>3693</v>
      </c>
    </row>
    <row r="1605" spans="1:2" x14ac:dyDescent="0.25">
      <c r="A1605" s="20" t="s">
        <v>3694</v>
      </c>
      <c r="B1605" s="22" t="s">
        <v>3695</v>
      </c>
    </row>
    <row r="1606" spans="1:2" x14ac:dyDescent="0.25">
      <c r="A1606" s="20" t="s">
        <v>3696</v>
      </c>
      <c r="B1606" s="22" t="s">
        <v>3697</v>
      </c>
    </row>
    <row r="1607" spans="1:2" x14ac:dyDescent="0.25">
      <c r="A1607" s="20" t="s">
        <v>3698</v>
      </c>
      <c r="B1607" s="22" t="s">
        <v>3699</v>
      </c>
    </row>
    <row r="1608" spans="1:2" x14ac:dyDescent="0.25">
      <c r="A1608" s="20" t="s">
        <v>3700</v>
      </c>
      <c r="B1608" s="22" t="s">
        <v>3701</v>
      </c>
    </row>
    <row r="1609" spans="1:2" x14ac:dyDescent="0.25">
      <c r="A1609" s="20" t="s">
        <v>3702</v>
      </c>
      <c r="B1609" s="22" t="s">
        <v>3703</v>
      </c>
    </row>
    <row r="1610" spans="1:2" x14ac:dyDescent="0.25">
      <c r="A1610" s="20" t="s">
        <v>3704</v>
      </c>
      <c r="B1610" s="22" t="s">
        <v>3705</v>
      </c>
    </row>
    <row r="1611" spans="1:2" x14ac:dyDescent="0.25">
      <c r="A1611" s="20" t="s">
        <v>3706</v>
      </c>
      <c r="B1611" s="22" t="s">
        <v>3707</v>
      </c>
    </row>
    <row r="1612" spans="1:2" x14ac:dyDescent="0.25">
      <c r="A1612" s="20" t="s">
        <v>3708</v>
      </c>
      <c r="B1612" s="22" t="s">
        <v>3709</v>
      </c>
    </row>
    <row r="1613" spans="1:2" x14ac:dyDescent="0.25">
      <c r="A1613" s="20" t="s">
        <v>3710</v>
      </c>
      <c r="B1613" s="22" t="s">
        <v>3711</v>
      </c>
    </row>
    <row r="1614" spans="1:2" x14ac:dyDescent="0.25">
      <c r="A1614" s="20" t="s">
        <v>3712</v>
      </c>
      <c r="B1614" s="22" t="s">
        <v>3713</v>
      </c>
    </row>
    <row r="1615" spans="1:2" ht="31.5" x14ac:dyDescent="0.25">
      <c r="A1615" s="20" t="s">
        <v>3714</v>
      </c>
      <c r="B1615" s="22" t="s">
        <v>3715</v>
      </c>
    </row>
    <row r="1616" spans="1:2" ht="31.5" x14ac:dyDescent="0.25">
      <c r="A1616" s="20" t="s">
        <v>3716</v>
      </c>
      <c r="B1616" s="22" t="s">
        <v>3717</v>
      </c>
    </row>
    <row r="1617" spans="1:2" x14ac:dyDescent="0.25">
      <c r="A1617" s="20" t="s">
        <v>3718</v>
      </c>
      <c r="B1617" s="22" t="s">
        <v>3719</v>
      </c>
    </row>
    <row r="1618" spans="1:2" x14ac:dyDescent="0.25">
      <c r="A1618" s="20" t="s">
        <v>3720</v>
      </c>
      <c r="B1618" s="22" t="s">
        <v>3721</v>
      </c>
    </row>
    <row r="1619" spans="1:2" x14ac:dyDescent="0.25">
      <c r="A1619" s="20" t="s">
        <v>3722</v>
      </c>
      <c r="B1619" s="22" t="s">
        <v>3723</v>
      </c>
    </row>
    <row r="1620" spans="1:2" x14ac:dyDescent="0.25">
      <c r="A1620" s="20" t="s">
        <v>3724</v>
      </c>
      <c r="B1620" s="22" t="s">
        <v>3725</v>
      </c>
    </row>
    <row r="1621" spans="1:2" x14ac:dyDescent="0.25">
      <c r="A1621" s="20" t="s">
        <v>3726</v>
      </c>
      <c r="B1621" s="22" t="s">
        <v>3727</v>
      </c>
    </row>
    <row r="1622" spans="1:2" ht="31.5" x14ac:dyDescent="0.25">
      <c r="A1622" s="20" t="s">
        <v>3728</v>
      </c>
      <c r="B1622" s="22" t="s">
        <v>3729</v>
      </c>
    </row>
    <row r="1623" spans="1:2" x14ac:dyDescent="0.25">
      <c r="A1623" s="20" t="s">
        <v>3730</v>
      </c>
      <c r="B1623" s="22" t="s">
        <v>3731</v>
      </c>
    </row>
    <row r="1624" spans="1:2" x14ac:dyDescent="0.25">
      <c r="A1624" s="20" t="s">
        <v>3732</v>
      </c>
      <c r="B1624" s="22" t="s">
        <v>3733</v>
      </c>
    </row>
    <row r="1625" spans="1:2" x14ac:dyDescent="0.25">
      <c r="A1625" s="20" t="s">
        <v>3734</v>
      </c>
      <c r="B1625" s="22" t="s">
        <v>3735</v>
      </c>
    </row>
    <row r="1626" spans="1:2" x14ac:dyDescent="0.25">
      <c r="A1626" s="20" t="s">
        <v>3736</v>
      </c>
      <c r="B1626" s="22" t="s">
        <v>3737</v>
      </c>
    </row>
    <row r="1627" spans="1:2" x14ac:dyDescent="0.25">
      <c r="A1627" s="20" t="s">
        <v>3738</v>
      </c>
      <c r="B1627" s="22" t="s">
        <v>3739</v>
      </c>
    </row>
    <row r="1628" spans="1:2" x14ac:dyDescent="0.25">
      <c r="A1628" s="20" t="s">
        <v>3740</v>
      </c>
      <c r="B1628" s="22" t="s">
        <v>3741</v>
      </c>
    </row>
    <row r="1629" spans="1:2" x14ac:dyDescent="0.25">
      <c r="A1629" s="20" t="s">
        <v>3742</v>
      </c>
      <c r="B1629" s="22" t="s">
        <v>3743</v>
      </c>
    </row>
    <row r="1630" spans="1:2" x14ac:dyDescent="0.25">
      <c r="A1630" s="20" t="s">
        <v>3744</v>
      </c>
      <c r="B1630" s="22" t="s">
        <v>3745</v>
      </c>
    </row>
    <row r="1631" spans="1:2" x14ac:dyDescent="0.25">
      <c r="A1631" s="20" t="s">
        <v>3746</v>
      </c>
      <c r="B1631" s="22" t="s">
        <v>3747</v>
      </c>
    </row>
    <row r="1632" spans="1:2" x14ac:dyDescent="0.25">
      <c r="A1632" s="20" t="s">
        <v>3748</v>
      </c>
      <c r="B1632" s="22" t="s">
        <v>3749</v>
      </c>
    </row>
    <row r="1633" spans="1:2" ht="31.5" x14ac:dyDescent="0.25">
      <c r="A1633" s="20" t="s">
        <v>3750</v>
      </c>
      <c r="B1633" s="22" t="s">
        <v>3751</v>
      </c>
    </row>
    <row r="1634" spans="1:2" x14ac:dyDescent="0.25">
      <c r="A1634" s="20" t="s">
        <v>3752</v>
      </c>
      <c r="B1634" s="22" t="s">
        <v>3753</v>
      </c>
    </row>
    <row r="1635" spans="1:2" x14ac:dyDescent="0.25">
      <c r="A1635" s="20" t="s">
        <v>3754</v>
      </c>
      <c r="B1635" s="22" t="s">
        <v>3755</v>
      </c>
    </row>
    <row r="1636" spans="1:2" ht="31.5" x14ac:dyDescent="0.25">
      <c r="A1636" s="20" t="s">
        <v>3756</v>
      </c>
      <c r="B1636" s="22" t="s">
        <v>3757</v>
      </c>
    </row>
    <row r="1637" spans="1:2" x14ac:dyDescent="0.25">
      <c r="A1637" s="20" t="s">
        <v>3758</v>
      </c>
      <c r="B1637" s="22" t="s">
        <v>2542</v>
      </c>
    </row>
    <row r="1638" spans="1:2" x14ac:dyDescent="0.25">
      <c r="A1638" s="20" t="s">
        <v>3759</v>
      </c>
      <c r="B1638" s="22" t="s">
        <v>3760</v>
      </c>
    </row>
    <row r="1639" spans="1:2" x14ac:dyDescent="0.25">
      <c r="A1639" s="20" t="s">
        <v>3761</v>
      </c>
      <c r="B1639" s="22" t="s">
        <v>3762</v>
      </c>
    </row>
    <row r="1640" spans="1:2" x14ac:dyDescent="0.25">
      <c r="A1640" s="20" t="s">
        <v>3763</v>
      </c>
      <c r="B1640" s="22" t="s">
        <v>3764</v>
      </c>
    </row>
    <row r="1641" spans="1:2" x14ac:dyDescent="0.25">
      <c r="A1641" s="20" t="s">
        <v>3765</v>
      </c>
      <c r="B1641" s="22" t="s">
        <v>3766</v>
      </c>
    </row>
    <row r="1642" spans="1:2" x14ac:dyDescent="0.25">
      <c r="A1642" s="20" t="s">
        <v>3767</v>
      </c>
      <c r="B1642" s="22" t="s">
        <v>3768</v>
      </c>
    </row>
    <row r="1643" spans="1:2" x14ac:dyDescent="0.25">
      <c r="A1643" s="20" t="s">
        <v>3769</v>
      </c>
      <c r="B1643" s="22" t="s">
        <v>3770</v>
      </c>
    </row>
    <row r="1644" spans="1:2" x14ac:dyDescent="0.25">
      <c r="A1644" s="20" t="s">
        <v>3771</v>
      </c>
      <c r="B1644" s="22" t="s">
        <v>3772</v>
      </c>
    </row>
    <row r="1645" spans="1:2" x14ac:dyDescent="0.25">
      <c r="A1645" s="20" t="s">
        <v>3773</v>
      </c>
      <c r="B1645" s="22" t="s">
        <v>3774</v>
      </c>
    </row>
    <row r="1646" spans="1:2" x14ac:dyDescent="0.25">
      <c r="A1646" s="20" t="s">
        <v>3775</v>
      </c>
      <c r="B1646" s="22" t="s">
        <v>3776</v>
      </c>
    </row>
    <row r="1647" spans="1:2" x14ac:dyDescent="0.25">
      <c r="A1647" s="20" t="s">
        <v>3777</v>
      </c>
      <c r="B1647" s="22" t="s">
        <v>3778</v>
      </c>
    </row>
    <row r="1648" spans="1:2" x14ac:dyDescent="0.25">
      <c r="A1648" s="20" t="s">
        <v>3779</v>
      </c>
      <c r="B1648" s="22" t="s">
        <v>3780</v>
      </c>
    </row>
    <row r="1649" spans="1:2" x14ac:dyDescent="0.25">
      <c r="A1649" s="20" t="s">
        <v>3781</v>
      </c>
      <c r="B1649" s="22" t="s">
        <v>3782</v>
      </c>
    </row>
    <row r="1650" spans="1:2" x14ac:dyDescent="0.25">
      <c r="A1650" s="20" t="s">
        <v>3783</v>
      </c>
      <c r="B1650" s="22" t="s">
        <v>3784</v>
      </c>
    </row>
    <row r="1651" spans="1:2" x14ac:dyDescent="0.25">
      <c r="A1651" s="20" t="s">
        <v>3785</v>
      </c>
      <c r="B1651" s="22" t="s">
        <v>3786</v>
      </c>
    </row>
    <row r="1652" spans="1:2" x14ac:dyDescent="0.25">
      <c r="A1652" s="20" t="s">
        <v>3787</v>
      </c>
      <c r="B1652" s="22" t="s">
        <v>3788</v>
      </c>
    </row>
    <row r="1653" spans="1:2" x14ac:dyDescent="0.25">
      <c r="A1653" s="20" t="s">
        <v>3789</v>
      </c>
      <c r="B1653" s="22" t="s">
        <v>3790</v>
      </c>
    </row>
    <row r="1654" spans="1:2" x14ac:dyDescent="0.25">
      <c r="A1654" s="20" t="s">
        <v>3791</v>
      </c>
      <c r="B1654" s="22" t="s">
        <v>3792</v>
      </c>
    </row>
    <row r="1655" spans="1:2" x14ac:dyDescent="0.25">
      <c r="A1655" s="20" t="s">
        <v>3793</v>
      </c>
      <c r="B1655" s="22" t="s">
        <v>3794</v>
      </c>
    </row>
    <row r="1656" spans="1:2" ht="31.5" x14ac:dyDescent="0.25">
      <c r="A1656" s="20" t="s">
        <v>3795</v>
      </c>
      <c r="B1656" s="22" t="s">
        <v>3796</v>
      </c>
    </row>
    <row r="1657" spans="1:2" x14ac:dyDescent="0.25">
      <c r="A1657" s="20" t="s">
        <v>3797</v>
      </c>
      <c r="B1657" s="22" t="s">
        <v>3798</v>
      </c>
    </row>
    <row r="1658" spans="1:2" x14ac:dyDescent="0.25">
      <c r="A1658" s="20" t="s">
        <v>3799</v>
      </c>
      <c r="B1658" s="22" t="s">
        <v>3800</v>
      </c>
    </row>
    <row r="1659" spans="1:2" x14ac:dyDescent="0.25">
      <c r="A1659" s="20" t="s">
        <v>3801</v>
      </c>
      <c r="B1659" s="22" t="s">
        <v>3802</v>
      </c>
    </row>
    <row r="1660" spans="1:2" x14ac:dyDescent="0.25">
      <c r="A1660" s="20" t="s">
        <v>3803</v>
      </c>
      <c r="B1660" s="22" t="s">
        <v>2891</v>
      </c>
    </row>
    <row r="1661" spans="1:2" x14ac:dyDescent="0.25">
      <c r="A1661" s="20" t="s">
        <v>3804</v>
      </c>
      <c r="B1661" s="22" t="s">
        <v>3103</v>
      </c>
    </row>
    <row r="1662" spans="1:2" x14ac:dyDescent="0.25">
      <c r="A1662" s="20" t="s">
        <v>3805</v>
      </c>
      <c r="B1662" s="22" t="s">
        <v>3806</v>
      </c>
    </row>
    <row r="1663" spans="1:2" x14ac:dyDescent="0.25">
      <c r="A1663" s="20" t="s">
        <v>3807</v>
      </c>
      <c r="B1663" s="22" t="s">
        <v>3808</v>
      </c>
    </row>
    <row r="1664" spans="1:2" x14ac:dyDescent="0.25">
      <c r="A1664" s="20" t="s">
        <v>3809</v>
      </c>
      <c r="B1664" s="22" t="s">
        <v>3810</v>
      </c>
    </row>
    <row r="1665" spans="1:2" x14ac:dyDescent="0.25">
      <c r="A1665" s="20" t="s">
        <v>3811</v>
      </c>
      <c r="B1665" s="22" t="s">
        <v>3812</v>
      </c>
    </row>
    <row r="1666" spans="1:2" x14ac:dyDescent="0.25">
      <c r="A1666" s="20" t="s">
        <v>3813</v>
      </c>
      <c r="B1666" s="22" t="s">
        <v>3814</v>
      </c>
    </row>
    <row r="1667" spans="1:2" x14ac:dyDescent="0.25">
      <c r="A1667" s="20" t="s">
        <v>3815</v>
      </c>
      <c r="B1667" s="22" t="s">
        <v>3816</v>
      </c>
    </row>
    <row r="1668" spans="1:2" x14ac:dyDescent="0.25">
      <c r="A1668" s="20" t="s">
        <v>3817</v>
      </c>
      <c r="B1668" s="22" t="s">
        <v>3818</v>
      </c>
    </row>
    <row r="1669" spans="1:2" x14ac:dyDescent="0.25">
      <c r="A1669" s="20" t="s">
        <v>3819</v>
      </c>
      <c r="B1669" s="22" t="s">
        <v>3820</v>
      </c>
    </row>
    <row r="1670" spans="1:2" x14ac:dyDescent="0.25">
      <c r="A1670" s="20" t="s">
        <v>3821</v>
      </c>
      <c r="B1670" s="22" t="s">
        <v>3822</v>
      </c>
    </row>
    <row r="1671" spans="1:2" x14ac:dyDescent="0.25">
      <c r="A1671" s="20" t="s">
        <v>3823</v>
      </c>
      <c r="B1671" s="22" t="s">
        <v>3824</v>
      </c>
    </row>
    <row r="1672" spans="1:2" x14ac:dyDescent="0.25">
      <c r="A1672" s="20" t="s">
        <v>3825</v>
      </c>
      <c r="B1672" s="22" t="s">
        <v>3826</v>
      </c>
    </row>
    <row r="1673" spans="1:2" x14ac:dyDescent="0.25">
      <c r="A1673" s="20" t="s">
        <v>3827</v>
      </c>
      <c r="B1673" s="22" t="s">
        <v>3828</v>
      </c>
    </row>
    <row r="1674" spans="1:2" x14ac:dyDescent="0.25">
      <c r="A1674" s="20" t="s">
        <v>3829</v>
      </c>
      <c r="B1674" s="22" t="s">
        <v>3830</v>
      </c>
    </row>
    <row r="1675" spans="1:2" x14ac:dyDescent="0.25">
      <c r="A1675" s="20" t="s">
        <v>3831</v>
      </c>
      <c r="B1675" s="22" t="s">
        <v>3832</v>
      </c>
    </row>
    <row r="1676" spans="1:2" x14ac:dyDescent="0.25">
      <c r="A1676" s="20" t="s">
        <v>3833</v>
      </c>
      <c r="B1676" s="22" t="s">
        <v>3834</v>
      </c>
    </row>
    <row r="1677" spans="1:2" x14ac:dyDescent="0.25">
      <c r="A1677" s="20" t="s">
        <v>3835</v>
      </c>
      <c r="B1677" s="22" t="s">
        <v>3836</v>
      </c>
    </row>
    <row r="1678" spans="1:2" x14ac:dyDescent="0.25">
      <c r="A1678" s="20" t="s">
        <v>3837</v>
      </c>
      <c r="B1678" s="22" t="s">
        <v>3838</v>
      </c>
    </row>
    <row r="1679" spans="1:2" x14ac:dyDescent="0.25">
      <c r="A1679" s="20" t="s">
        <v>3839</v>
      </c>
      <c r="B1679" s="22" t="s">
        <v>3840</v>
      </c>
    </row>
    <row r="1680" spans="1:2" x14ac:dyDescent="0.25">
      <c r="A1680" s="20" t="s">
        <v>3841</v>
      </c>
      <c r="B1680" s="22" t="s">
        <v>3842</v>
      </c>
    </row>
    <row r="1681" spans="1:2" x14ac:dyDescent="0.25">
      <c r="A1681" s="20" t="s">
        <v>3843</v>
      </c>
      <c r="B1681" s="22" t="s">
        <v>3844</v>
      </c>
    </row>
    <row r="1682" spans="1:2" x14ac:dyDescent="0.25">
      <c r="A1682" s="20" t="s">
        <v>3845</v>
      </c>
      <c r="B1682" s="22" t="s">
        <v>3846</v>
      </c>
    </row>
    <row r="1683" spans="1:2" x14ac:dyDescent="0.25">
      <c r="A1683" s="20" t="s">
        <v>3847</v>
      </c>
      <c r="B1683" s="22" t="s">
        <v>1153</v>
      </c>
    </row>
    <row r="1684" spans="1:2" x14ac:dyDescent="0.25">
      <c r="A1684" s="20" t="s">
        <v>3848</v>
      </c>
      <c r="B1684" s="22" t="s">
        <v>3849</v>
      </c>
    </row>
    <row r="1685" spans="1:2" x14ac:dyDescent="0.25">
      <c r="A1685" s="20" t="s">
        <v>3850</v>
      </c>
      <c r="B1685" s="22" t="s">
        <v>3851</v>
      </c>
    </row>
    <row r="1686" spans="1:2" x14ac:dyDescent="0.25">
      <c r="A1686" s="20" t="s">
        <v>3852</v>
      </c>
      <c r="B1686" s="22" t="s">
        <v>3853</v>
      </c>
    </row>
    <row r="1687" spans="1:2" x14ac:dyDescent="0.25">
      <c r="A1687" s="20" t="s">
        <v>3854</v>
      </c>
      <c r="B1687" s="22" t="s">
        <v>3855</v>
      </c>
    </row>
    <row r="1688" spans="1:2" x14ac:dyDescent="0.25">
      <c r="A1688" s="20" t="s">
        <v>3856</v>
      </c>
      <c r="B1688" s="22" t="s">
        <v>3857</v>
      </c>
    </row>
    <row r="1689" spans="1:2" ht="31.5" x14ac:dyDescent="0.25">
      <c r="A1689" s="20" t="s">
        <v>3858</v>
      </c>
      <c r="B1689" s="22" t="s">
        <v>3859</v>
      </c>
    </row>
    <row r="1690" spans="1:2" x14ac:dyDescent="0.25">
      <c r="A1690" s="20" t="s">
        <v>3860</v>
      </c>
      <c r="B1690" s="22" t="s">
        <v>3861</v>
      </c>
    </row>
    <row r="1691" spans="1:2" x14ac:dyDescent="0.25">
      <c r="A1691" s="20" t="s">
        <v>3862</v>
      </c>
      <c r="B1691" s="22" t="s">
        <v>3863</v>
      </c>
    </row>
    <row r="1692" spans="1:2" x14ac:dyDescent="0.25">
      <c r="A1692" s="20" t="s">
        <v>3864</v>
      </c>
      <c r="B1692" s="22" t="s">
        <v>3865</v>
      </c>
    </row>
    <row r="1693" spans="1:2" x14ac:dyDescent="0.25">
      <c r="A1693" s="20" t="s">
        <v>3866</v>
      </c>
      <c r="B1693" s="22" t="s">
        <v>3867</v>
      </c>
    </row>
    <row r="1694" spans="1:2" x14ac:dyDescent="0.25">
      <c r="A1694" s="20" t="s">
        <v>3868</v>
      </c>
      <c r="B1694" s="22" t="s">
        <v>3869</v>
      </c>
    </row>
    <row r="1695" spans="1:2" x14ac:dyDescent="0.25">
      <c r="A1695" s="20" t="s">
        <v>3870</v>
      </c>
      <c r="B1695" s="22" t="s">
        <v>3871</v>
      </c>
    </row>
    <row r="1696" spans="1:2" ht="31.5" x14ac:dyDescent="0.25">
      <c r="A1696" s="20" t="s">
        <v>3872</v>
      </c>
      <c r="B1696" s="22" t="s">
        <v>3873</v>
      </c>
    </row>
    <row r="1697" spans="1:2" x14ac:dyDescent="0.25">
      <c r="A1697" s="20" t="s">
        <v>3874</v>
      </c>
      <c r="B1697" s="22" t="s">
        <v>1740</v>
      </c>
    </row>
    <row r="1698" spans="1:2" x14ac:dyDescent="0.25">
      <c r="A1698" s="20" t="s">
        <v>3875</v>
      </c>
      <c r="B1698" s="22" t="s">
        <v>3876</v>
      </c>
    </row>
    <row r="1699" spans="1:2" x14ac:dyDescent="0.25">
      <c r="A1699" s="20" t="s">
        <v>3877</v>
      </c>
      <c r="B1699" s="22" t="s">
        <v>3878</v>
      </c>
    </row>
    <row r="1700" spans="1:2" x14ac:dyDescent="0.25">
      <c r="A1700" s="20" t="s">
        <v>3879</v>
      </c>
      <c r="B1700" s="22" t="s">
        <v>3031</v>
      </c>
    </row>
    <row r="1701" spans="1:2" x14ac:dyDescent="0.25">
      <c r="A1701" s="20" t="s">
        <v>3880</v>
      </c>
      <c r="B1701" s="22" t="s">
        <v>3881</v>
      </c>
    </row>
    <row r="1702" spans="1:2" x14ac:dyDescent="0.25">
      <c r="A1702" s="20" t="s">
        <v>3882</v>
      </c>
      <c r="B1702" s="22" t="s">
        <v>3883</v>
      </c>
    </row>
    <row r="1703" spans="1:2" x14ac:dyDescent="0.25">
      <c r="A1703" s="20" t="s">
        <v>3884</v>
      </c>
      <c r="B1703" s="22" t="s">
        <v>3885</v>
      </c>
    </row>
    <row r="1704" spans="1:2" x14ac:dyDescent="0.25">
      <c r="A1704" s="20" t="s">
        <v>3886</v>
      </c>
      <c r="B1704" s="22" t="s">
        <v>3887</v>
      </c>
    </row>
    <row r="1705" spans="1:2" x14ac:dyDescent="0.25">
      <c r="A1705" s="20" t="s">
        <v>3888</v>
      </c>
      <c r="B1705" s="22" t="s">
        <v>3889</v>
      </c>
    </row>
    <row r="1706" spans="1:2" x14ac:dyDescent="0.25">
      <c r="A1706" s="20" t="s">
        <v>3890</v>
      </c>
      <c r="B1706" s="22" t="s">
        <v>3891</v>
      </c>
    </row>
    <row r="1707" spans="1:2" x14ac:dyDescent="0.25">
      <c r="A1707" s="20" t="s">
        <v>3892</v>
      </c>
      <c r="B1707" s="22" t="s">
        <v>3893</v>
      </c>
    </row>
    <row r="1708" spans="1:2" ht="31.5" x14ac:dyDescent="0.25">
      <c r="A1708" s="20" t="s">
        <v>3894</v>
      </c>
      <c r="B1708" s="22" t="s">
        <v>3895</v>
      </c>
    </row>
    <row r="1709" spans="1:2" x14ac:dyDescent="0.25">
      <c r="A1709" s="20" t="s">
        <v>3896</v>
      </c>
      <c r="B1709" s="22" t="s">
        <v>2298</v>
      </c>
    </row>
    <row r="1710" spans="1:2" x14ac:dyDescent="0.25">
      <c r="A1710" s="20" t="s">
        <v>3897</v>
      </c>
      <c r="B1710" s="22" t="s">
        <v>3898</v>
      </c>
    </row>
    <row r="1711" spans="1:2" x14ac:dyDescent="0.25">
      <c r="A1711" s="20" t="s">
        <v>3899</v>
      </c>
      <c r="B1711" s="22" t="s">
        <v>3900</v>
      </c>
    </row>
    <row r="1712" spans="1:2" x14ac:dyDescent="0.25">
      <c r="A1712" s="20" t="s">
        <v>3901</v>
      </c>
      <c r="B1712" s="22" t="s">
        <v>3902</v>
      </c>
    </row>
    <row r="1713" spans="1:2" ht="31.5" x14ac:dyDescent="0.25">
      <c r="A1713" s="20" t="s">
        <v>3903</v>
      </c>
      <c r="B1713" s="22" t="s">
        <v>3904</v>
      </c>
    </row>
    <row r="1714" spans="1:2" x14ac:dyDescent="0.25">
      <c r="A1714" s="20" t="s">
        <v>3905</v>
      </c>
      <c r="B1714" s="22" t="s">
        <v>3906</v>
      </c>
    </row>
    <row r="1715" spans="1:2" x14ac:dyDescent="0.25">
      <c r="A1715" s="20" t="s">
        <v>3907</v>
      </c>
      <c r="B1715" s="22" t="s">
        <v>3908</v>
      </c>
    </row>
    <row r="1716" spans="1:2" x14ac:dyDescent="0.25">
      <c r="A1716" s="20" t="s">
        <v>3909</v>
      </c>
      <c r="B1716" s="22" t="s">
        <v>3910</v>
      </c>
    </row>
    <row r="1717" spans="1:2" x14ac:dyDescent="0.25">
      <c r="A1717" s="20" t="s">
        <v>3911</v>
      </c>
      <c r="B1717" s="22" t="s">
        <v>3912</v>
      </c>
    </row>
    <row r="1718" spans="1:2" x14ac:dyDescent="0.25">
      <c r="A1718" s="20" t="s">
        <v>3913</v>
      </c>
      <c r="B1718" s="22" t="s">
        <v>3914</v>
      </c>
    </row>
    <row r="1719" spans="1:2" x14ac:dyDescent="0.25">
      <c r="A1719" s="20" t="s">
        <v>3915</v>
      </c>
      <c r="B1719" s="22" t="s">
        <v>3916</v>
      </c>
    </row>
    <row r="1720" spans="1:2" x14ac:dyDescent="0.25">
      <c r="A1720" s="20" t="s">
        <v>3917</v>
      </c>
      <c r="B1720" s="22" t="s">
        <v>3918</v>
      </c>
    </row>
    <row r="1721" spans="1:2" x14ac:dyDescent="0.25">
      <c r="A1721" s="20" t="s">
        <v>3919</v>
      </c>
      <c r="B1721" s="22" t="s">
        <v>3920</v>
      </c>
    </row>
    <row r="1722" spans="1:2" x14ac:dyDescent="0.25">
      <c r="A1722" s="20" t="s">
        <v>3921</v>
      </c>
      <c r="B1722" s="22" t="s">
        <v>3922</v>
      </c>
    </row>
    <row r="1723" spans="1:2" x14ac:dyDescent="0.25">
      <c r="A1723" s="20" t="s">
        <v>3923</v>
      </c>
      <c r="B1723" s="22" t="s">
        <v>3924</v>
      </c>
    </row>
    <row r="1724" spans="1:2" x14ac:dyDescent="0.25">
      <c r="A1724" s="20" t="s">
        <v>3925</v>
      </c>
      <c r="B1724" s="22" t="s">
        <v>3926</v>
      </c>
    </row>
    <row r="1725" spans="1:2" x14ac:dyDescent="0.25">
      <c r="A1725" s="20" t="s">
        <v>3927</v>
      </c>
      <c r="B1725" s="22" t="s">
        <v>3928</v>
      </c>
    </row>
    <row r="1726" spans="1:2" x14ac:dyDescent="0.25">
      <c r="A1726" s="20" t="s">
        <v>3929</v>
      </c>
      <c r="B1726" s="22" t="s">
        <v>3930</v>
      </c>
    </row>
    <row r="1727" spans="1:2" x14ac:dyDescent="0.25">
      <c r="A1727" s="20" t="s">
        <v>3931</v>
      </c>
      <c r="B1727" s="22" t="s">
        <v>3932</v>
      </c>
    </row>
    <row r="1728" spans="1:2" x14ac:dyDescent="0.25">
      <c r="A1728" s="20" t="s">
        <v>3933</v>
      </c>
      <c r="B1728" s="22" t="s">
        <v>3934</v>
      </c>
    </row>
    <row r="1729" spans="1:2" x14ac:dyDescent="0.25">
      <c r="A1729" s="20" t="s">
        <v>3935</v>
      </c>
      <c r="B1729" s="22" t="s">
        <v>3936</v>
      </c>
    </row>
    <row r="1730" spans="1:2" x14ac:dyDescent="0.25">
      <c r="A1730" s="20" t="s">
        <v>3937</v>
      </c>
      <c r="B1730" s="22" t="s">
        <v>3938</v>
      </c>
    </row>
    <row r="1731" spans="1:2" x14ac:dyDescent="0.25">
      <c r="A1731" s="20" t="s">
        <v>3939</v>
      </c>
      <c r="B1731" s="22" t="s">
        <v>3940</v>
      </c>
    </row>
    <row r="1732" spans="1:2" x14ac:dyDescent="0.25">
      <c r="A1732" s="20" t="s">
        <v>3941</v>
      </c>
      <c r="B1732" s="22" t="s">
        <v>2253</v>
      </c>
    </row>
    <row r="1733" spans="1:2" x14ac:dyDescent="0.25">
      <c r="A1733" s="20" t="s">
        <v>3942</v>
      </c>
      <c r="B1733" s="22" t="s">
        <v>3943</v>
      </c>
    </row>
    <row r="1734" spans="1:2" x14ac:dyDescent="0.25">
      <c r="A1734" s="20" t="s">
        <v>3944</v>
      </c>
      <c r="B1734" s="22" t="s">
        <v>3945</v>
      </c>
    </row>
    <row r="1735" spans="1:2" x14ac:dyDescent="0.25">
      <c r="A1735" s="20" t="s">
        <v>3946</v>
      </c>
      <c r="B1735" s="22" t="s">
        <v>3947</v>
      </c>
    </row>
    <row r="1736" spans="1:2" x14ac:dyDescent="0.25">
      <c r="A1736" s="20" t="s">
        <v>3948</v>
      </c>
      <c r="B1736" s="22" t="s">
        <v>3949</v>
      </c>
    </row>
    <row r="1737" spans="1:2" x14ac:dyDescent="0.25">
      <c r="A1737" s="20" t="s">
        <v>3950</v>
      </c>
      <c r="B1737" s="22" t="s">
        <v>3951</v>
      </c>
    </row>
    <row r="1738" spans="1:2" x14ac:dyDescent="0.25">
      <c r="A1738" s="20" t="s">
        <v>3952</v>
      </c>
      <c r="B1738" s="22" t="s">
        <v>3953</v>
      </c>
    </row>
    <row r="1739" spans="1:2" x14ac:dyDescent="0.25">
      <c r="A1739" s="20" t="s">
        <v>3954</v>
      </c>
      <c r="B1739" s="22" t="s">
        <v>3955</v>
      </c>
    </row>
    <row r="1740" spans="1:2" x14ac:dyDescent="0.25">
      <c r="A1740" s="20" t="s">
        <v>3956</v>
      </c>
      <c r="B1740" s="22" t="s">
        <v>1068</v>
      </c>
    </row>
    <row r="1741" spans="1:2" x14ac:dyDescent="0.25">
      <c r="A1741" s="20" t="s">
        <v>3957</v>
      </c>
      <c r="B1741" s="22" t="s">
        <v>3958</v>
      </c>
    </row>
    <row r="1742" spans="1:2" x14ac:dyDescent="0.25">
      <c r="A1742" s="20" t="s">
        <v>3959</v>
      </c>
      <c r="B1742" s="22" t="s">
        <v>3960</v>
      </c>
    </row>
    <row r="1743" spans="1:2" x14ac:dyDescent="0.25">
      <c r="A1743" s="20" t="s">
        <v>3961</v>
      </c>
      <c r="B1743" s="22" t="s">
        <v>3962</v>
      </c>
    </row>
    <row r="1744" spans="1:2" x14ac:dyDescent="0.25">
      <c r="A1744" s="20" t="s">
        <v>3963</v>
      </c>
      <c r="B1744" s="22" t="s">
        <v>3964</v>
      </c>
    </row>
    <row r="1745" spans="1:2" x14ac:dyDescent="0.25">
      <c r="A1745" s="20" t="s">
        <v>3965</v>
      </c>
      <c r="B1745" s="22" t="s">
        <v>3966</v>
      </c>
    </row>
    <row r="1746" spans="1:2" x14ac:dyDescent="0.25">
      <c r="A1746" s="20" t="s">
        <v>3967</v>
      </c>
      <c r="B1746" s="22" t="s">
        <v>3388</v>
      </c>
    </row>
    <row r="1747" spans="1:2" x14ac:dyDescent="0.25">
      <c r="A1747" s="20" t="s">
        <v>3968</v>
      </c>
      <c r="B1747" s="22" t="s">
        <v>3969</v>
      </c>
    </row>
    <row r="1748" spans="1:2" x14ac:dyDescent="0.25">
      <c r="A1748" s="20" t="s">
        <v>3970</v>
      </c>
      <c r="B1748" s="22" t="s">
        <v>2368</v>
      </c>
    </row>
    <row r="1749" spans="1:2" x14ac:dyDescent="0.25">
      <c r="A1749" s="20" t="s">
        <v>3971</v>
      </c>
      <c r="B1749" s="22" t="s">
        <v>3972</v>
      </c>
    </row>
    <row r="1750" spans="1:2" x14ac:dyDescent="0.25">
      <c r="A1750" s="20" t="s">
        <v>3973</v>
      </c>
      <c r="B1750" s="22" t="s">
        <v>3974</v>
      </c>
    </row>
    <row r="1751" spans="1:2" x14ac:dyDescent="0.25">
      <c r="A1751" s="20" t="s">
        <v>3975</v>
      </c>
      <c r="B1751" s="22" t="s">
        <v>3976</v>
      </c>
    </row>
    <row r="1752" spans="1:2" x14ac:dyDescent="0.25">
      <c r="A1752" s="20" t="s">
        <v>3977</v>
      </c>
      <c r="B1752" s="22" t="s">
        <v>3978</v>
      </c>
    </row>
    <row r="1753" spans="1:2" x14ac:dyDescent="0.25">
      <c r="A1753" s="20" t="s">
        <v>3979</v>
      </c>
      <c r="B1753" s="22" t="s">
        <v>3980</v>
      </c>
    </row>
    <row r="1754" spans="1:2" x14ac:dyDescent="0.25">
      <c r="A1754" s="20" t="s">
        <v>3981</v>
      </c>
      <c r="B1754" s="22" t="s">
        <v>3982</v>
      </c>
    </row>
    <row r="1755" spans="1:2" x14ac:dyDescent="0.25">
      <c r="A1755" s="20" t="s">
        <v>3983</v>
      </c>
      <c r="B1755" s="22" t="s">
        <v>3256</v>
      </c>
    </row>
    <row r="1756" spans="1:2" x14ac:dyDescent="0.25">
      <c r="A1756" s="20" t="s">
        <v>3984</v>
      </c>
      <c r="B1756" s="22" t="s">
        <v>3985</v>
      </c>
    </row>
    <row r="1757" spans="1:2" x14ac:dyDescent="0.25">
      <c r="A1757" s="20" t="s">
        <v>3986</v>
      </c>
      <c r="B1757" s="22" t="s">
        <v>1536</v>
      </c>
    </row>
    <row r="1758" spans="1:2" x14ac:dyDescent="0.25">
      <c r="A1758" s="20" t="s">
        <v>3987</v>
      </c>
      <c r="B1758" s="22" t="s">
        <v>3988</v>
      </c>
    </row>
    <row r="1759" spans="1:2" x14ac:dyDescent="0.25">
      <c r="A1759" s="20" t="s">
        <v>3989</v>
      </c>
      <c r="B1759" s="22" t="s">
        <v>3990</v>
      </c>
    </row>
    <row r="1760" spans="1:2" x14ac:dyDescent="0.25">
      <c r="A1760" s="20" t="s">
        <v>3991</v>
      </c>
      <c r="B1760" s="22" t="s">
        <v>3992</v>
      </c>
    </row>
    <row r="1761" spans="1:2" x14ac:dyDescent="0.25">
      <c r="A1761" s="20" t="s">
        <v>3993</v>
      </c>
      <c r="B1761" s="22" t="s">
        <v>3994</v>
      </c>
    </row>
    <row r="1762" spans="1:2" x14ac:dyDescent="0.25">
      <c r="A1762" s="20" t="s">
        <v>3995</v>
      </c>
      <c r="B1762" s="22" t="s">
        <v>1188</v>
      </c>
    </row>
    <row r="1763" spans="1:2" x14ac:dyDescent="0.25">
      <c r="A1763" s="20" t="s">
        <v>3996</v>
      </c>
      <c r="B1763" s="22" t="s">
        <v>3997</v>
      </c>
    </row>
    <row r="1764" spans="1:2" x14ac:dyDescent="0.25">
      <c r="A1764" s="20" t="s">
        <v>3998</v>
      </c>
      <c r="B1764" s="22" t="s">
        <v>3999</v>
      </c>
    </row>
    <row r="1765" spans="1:2" x14ac:dyDescent="0.25">
      <c r="A1765" s="20" t="s">
        <v>4000</v>
      </c>
      <c r="B1765" s="22" t="s">
        <v>4001</v>
      </c>
    </row>
    <row r="1766" spans="1:2" x14ac:dyDescent="0.25">
      <c r="A1766" s="20" t="s">
        <v>4002</v>
      </c>
      <c r="B1766" s="22" t="s">
        <v>4003</v>
      </c>
    </row>
    <row r="1767" spans="1:2" x14ac:dyDescent="0.25">
      <c r="A1767" s="20" t="s">
        <v>4004</v>
      </c>
      <c r="B1767" s="22" t="s">
        <v>4005</v>
      </c>
    </row>
    <row r="1768" spans="1:2" x14ac:dyDescent="0.25">
      <c r="A1768" s="20" t="s">
        <v>4006</v>
      </c>
      <c r="B1768" s="22" t="s">
        <v>4007</v>
      </c>
    </row>
    <row r="1769" spans="1:2" x14ac:dyDescent="0.25">
      <c r="A1769" s="20" t="s">
        <v>4008</v>
      </c>
      <c r="B1769" s="22" t="s">
        <v>4009</v>
      </c>
    </row>
    <row r="1770" spans="1:2" x14ac:dyDescent="0.25">
      <c r="A1770" s="20" t="s">
        <v>4010</v>
      </c>
      <c r="B1770" s="22" t="s">
        <v>4011</v>
      </c>
    </row>
    <row r="1771" spans="1:2" x14ac:dyDescent="0.25">
      <c r="A1771" s="20" t="s">
        <v>4012</v>
      </c>
      <c r="B1771" s="22" t="s">
        <v>4013</v>
      </c>
    </row>
    <row r="1772" spans="1:2" x14ac:dyDescent="0.25">
      <c r="A1772" s="20" t="s">
        <v>4014</v>
      </c>
      <c r="B1772" s="22" t="s">
        <v>4015</v>
      </c>
    </row>
    <row r="1773" spans="1:2" x14ac:dyDescent="0.25">
      <c r="A1773" s="20" t="s">
        <v>4016</v>
      </c>
      <c r="B1773" s="22" t="s">
        <v>4017</v>
      </c>
    </row>
    <row r="1774" spans="1:2" x14ac:dyDescent="0.25">
      <c r="A1774" s="20" t="s">
        <v>4018</v>
      </c>
      <c r="B1774" s="22" t="s">
        <v>4019</v>
      </c>
    </row>
    <row r="1775" spans="1:2" x14ac:dyDescent="0.25">
      <c r="A1775" s="20" t="s">
        <v>4020</v>
      </c>
      <c r="B1775" s="22" t="s">
        <v>4021</v>
      </c>
    </row>
    <row r="1776" spans="1:2" x14ac:dyDescent="0.25">
      <c r="A1776" s="20" t="s">
        <v>4022</v>
      </c>
      <c r="B1776" s="22" t="s">
        <v>4023</v>
      </c>
    </row>
    <row r="1777" spans="1:2" x14ac:dyDescent="0.25">
      <c r="A1777" s="20" t="s">
        <v>4024</v>
      </c>
      <c r="B1777" s="22" t="s">
        <v>4025</v>
      </c>
    </row>
    <row r="1778" spans="1:2" x14ac:dyDescent="0.25">
      <c r="A1778" s="20" t="s">
        <v>4026</v>
      </c>
      <c r="B1778" s="22" t="s">
        <v>4027</v>
      </c>
    </row>
    <row r="1779" spans="1:2" ht="31.5" x14ac:dyDescent="0.25">
      <c r="A1779" s="20" t="s">
        <v>4028</v>
      </c>
      <c r="B1779" s="22" t="s">
        <v>4029</v>
      </c>
    </row>
    <row r="1780" spans="1:2" x14ac:dyDescent="0.25">
      <c r="A1780" s="20" t="s">
        <v>4030</v>
      </c>
      <c r="B1780" s="22" t="s">
        <v>4031</v>
      </c>
    </row>
    <row r="1781" spans="1:2" x14ac:dyDescent="0.25">
      <c r="A1781" s="20" t="s">
        <v>4032</v>
      </c>
      <c r="B1781" s="22" t="s">
        <v>4033</v>
      </c>
    </row>
    <row r="1782" spans="1:2" x14ac:dyDescent="0.25">
      <c r="A1782" s="20" t="s">
        <v>4034</v>
      </c>
      <c r="B1782" s="22" t="s">
        <v>4035</v>
      </c>
    </row>
    <row r="1783" spans="1:2" x14ac:dyDescent="0.25">
      <c r="A1783" s="20" t="s">
        <v>4036</v>
      </c>
      <c r="B1783" s="22" t="s">
        <v>4037</v>
      </c>
    </row>
    <row r="1784" spans="1:2" x14ac:dyDescent="0.25">
      <c r="A1784" s="20" t="s">
        <v>4038</v>
      </c>
      <c r="B1784" s="22" t="s">
        <v>4039</v>
      </c>
    </row>
    <row r="1785" spans="1:2" x14ac:dyDescent="0.25">
      <c r="A1785" s="20" t="s">
        <v>4040</v>
      </c>
      <c r="B1785" s="22" t="s">
        <v>4041</v>
      </c>
    </row>
    <row r="1786" spans="1:2" x14ac:dyDescent="0.25">
      <c r="A1786" s="20" t="s">
        <v>4042</v>
      </c>
      <c r="B1786" s="22" t="s">
        <v>4043</v>
      </c>
    </row>
    <row r="1787" spans="1:2" x14ac:dyDescent="0.25">
      <c r="A1787" s="20" t="s">
        <v>4044</v>
      </c>
      <c r="B1787" s="22" t="s">
        <v>4045</v>
      </c>
    </row>
    <row r="1788" spans="1:2" x14ac:dyDescent="0.25">
      <c r="A1788" s="20" t="s">
        <v>49</v>
      </c>
      <c r="B1788" s="22" t="s">
        <v>4046</v>
      </c>
    </row>
    <row r="1789" spans="1:2" x14ac:dyDescent="0.25">
      <c r="A1789" s="20" t="s">
        <v>4047</v>
      </c>
      <c r="B1789" s="22" t="s">
        <v>4048</v>
      </c>
    </row>
    <row r="1790" spans="1:2" x14ac:dyDescent="0.25">
      <c r="A1790" s="20" t="s">
        <v>4049</v>
      </c>
      <c r="B1790" s="22" t="s">
        <v>4050</v>
      </c>
    </row>
    <row r="1791" spans="1:2" x14ac:dyDescent="0.25">
      <c r="A1791" s="20" t="s">
        <v>4051</v>
      </c>
      <c r="B1791" s="22" t="s">
        <v>4052</v>
      </c>
    </row>
    <row r="1792" spans="1:2" x14ac:dyDescent="0.25">
      <c r="A1792" s="20" t="s">
        <v>4053</v>
      </c>
      <c r="B1792" s="22" t="s">
        <v>4054</v>
      </c>
    </row>
    <row r="1793" spans="1:2" x14ac:dyDescent="0.25">
      <c r="A1793" s="20" t="s">
        <v>4055</v>
      </c>
      <c r="B1793" s="22" t="s">
        <v>4056</v>
      </c>
    </row>
    <row r="1794" spans="1:2" x14ac:dyDescent="0.25">
      <c r="A1794" s="20" t="s">
        <v>4057</v>
      </c>
      <c r="B1794" s="22" t="s">
        <v>4058</v>
      </c>
    </row>
    <row r="1795" spans="1:2" x14ac:dyDescent="0.25">
      <c r="A1795" s="20" t="s">
        <v>4059</v>
      </c>
      <c r="B1795" s="22" t="s">
        <v>4060</v>
      </c>
    </row>
    <row r="1796" spans="1:2" x14ac:dyDescent="0.25">
      <c r="A1796" s="20" t="s">
        <v>4061</v>
      </c>
      <c r="B1796" s="22" t="s">
        <v>4062</v>
      </c>
    </row>
    <row r="1797" spans="1:2" x14ac:dyDescent="0.25">
      <c r="A1797" s="20" t="s">
        <v>4063</v>
      </c>
      <c r="B1797" s="22" t="s">
        <v>4064</v>
      </c>
    </row>
    <row r="1798" spans="1:2" x14ac:dyDescent="0.25">
      <c r="A1798" s="20" t="s">
        <v>4065</v>
      </c>
      <c r="B1798" s="22" t="s">
        <v>4066</v>
      </c>
    </row>
    <row r="1799" spans="1:2" x14ac:dyDescent="0.25">
      <c r="A1799" s="20" t="s">
        <v>4067</v>
      </c>
      <c r="B1799" s="22" t="s">
        <v>4068</v>
      </c>
    </row>
    <row r="1800" spans="1:2" x14ac:dyDescent="0.25">
      <c r="A1800" s="20" t="s">
        <v>4069</v>
      </c>
      <c r="B1800" s="22" t="s">
        <v>4070</v>
      </c>
    </row>
    <row r="1801" spans="1:2" x14ac:dyDescent="0.25">
      <c r="A1801" s="20" t="s">
        <v>4071</v>
      </c>
      <c r="B1801" s="22" t="s">
        <v>4072</v>
      </c>
    </row>
    <row r="1802" spans="1:2" ht="31.5" x14ac:dyDescent="0.25">
      <c r="A1802" s="20" t="s">
        <v>4073</v>
      </c>
      <c r="B1802" s="22" t="s">
        <v>4074</v>
      </c>
    </row>
    <row r="1803" spans="1:2" x14ac:dyDescent="0.25">
      <c r="A1803" s="20" t="s">
        <v>4075</v>
      </c>
      <c r="B1803" s="22" t="s">
        <v>4076</v>
      </c>
    </row>
    <row r="1804" spans="1:2" x14ac:dyDescent="0.25">
      <c r="A1804" s="20" t="s">
        <v>4077</v>
      </c>
      <c r="B1804" s="22" t="s">
        <v>4078</v>
      </c>
    </row>
    <row r="1805" spans="1:2" x14ac:dyDescent="0.25">
      <c r="A1805" s="20" t="s">
        <v>4079</v>
      </c>
      <c r="B1805" s="22" t="s">
        <v>4080</v>
      </c>
    </row>
    <row r="1806" spans="1:2" x14ac:dyDescent="0.25">
      <c r="A1806" s="20" t="s">
        <v>4081</v>
      </c>
      <c r="B1806" s="22" t="s">
        <v>4082</v>
      </c>
    </row>
    <row r="1807" spans="1:2" x14ac:dyDescent="0.25">
      <c r="A1807" s="20" t="s">
        <v>4083</v>
      </c>
      <c r="B1807" s="22" t="s">
        <v>4084</v>
      </c>
    </row>
    <row r="1808" spans="1:2" x14ac:dyDescent="0.25">
      <c r="A1808" s="20" t="s">
        <v>4085</v>
      </c>
      <c r="B1808" s="22" t="s">
        <v>4086</v>
      </c>
    </row>
    <row r="1809" spans="1:2" x14ac:dyDescent="0.25">
      <c r="A1809" s="20" t="s">
        <v>4087</v>
      </c>
      <c r="B1809" s="22" t="s">
        <v>4088</v>
      </c>
    </row>
    <row r="1810" spans="1:2" x14ac:dyDescent="0.25">
      <c r="A1810" s="20" t="s">
        <v>4089</v>
      </c>
      <c r="B1810" s="22" t="s">
        <v>4090</v>
      </c>
    </row>
    <row r="1811" spans="1:2" x14ac:dyDescent="0.25">
      <c r="A1811" s="20" t="s">
        <v>4091</v>
      </c>
      <c r="B1811" s="22" t="s">
        <v>4092</v>
      </c>
    </row>
    <row r="1812" spans="1:2" x14ac:dyDescent="0.25">
      <c r="A1812" s="20" t="s">
        <v>4093</v>
      </c>
      <c r="B1812" s="22" t="s">
        <v>4094</v>
      </c>
    </row>
    <row r="1813" spans="1:2" x14ac:dyDescent="0.25">
      <c r="A1813" s="20" t="s">
        <v>4095</v>
      </c>
      <c r="B1813" s="22" t="s">
        <v>4096</v>
      </c>
    </row>
    <row r="1814" spans="1:2" x14ac:dyDescent="0.25">
      <c r="A1814" s="20" t="s">
        <v>4097</v>
      </c>
      <c r="B1814" s="22" t="s">
        <v>4098</v>
      </c>
    </row>
    <row r="1815" spans="1:2" x14ac:dyDescent="0.25">
      <c r="A1815" s="20" t="s">
        <v>4099</v>
      </c>
      <c r="B1815" s="22" t="s">
        <v>4100</v>
      </c>
    </row>
    <row r="1816" spans="1:2" x14ac:dyDescent="0.25">
      <c r="A1816" s="20" t="s">
        <v>4101</v>
      </c>
      <c r="B1816" s="22" t="s">
        <v>4102</v>
      </c>
    </row>
    <row r="1817" spans="1:2" x14ac:dyDescent="0.25">
      <c r="A1817" s="20" t="s">
        <v>4103</v>
      </c>
      <c r="B1817" s="22" t="s">
        <v>2716</v>
      </c>
    </row>
    <row r="1818" spans="1:2" x14ac:dyDescent="0.25">
      <c r="A1818" s="20" t="s">
        <v>4104</v>
      </c>
      <c r="B1818" s="22" t="s">
        <v>4105</v>
      </c>
    </row>
    <row r="1819" spans="1:2" x14ac:dyDescent="0.25">
      <c r="A1819" s="20" t="s">
        <v>4106</v>
      </c>
      <c r="B1819" s="22" t="s">
        <v>4107</v>
      </c>
    </row>
    <row r="1820" spans="1:2" x14ac:dyDescent="0.25">
      <c r="A1820" s="20" t="s">
        <v>4108</v>
      </c>
      <c r="B1820" s="22" t="s">
        <v>4109</v>
      </c>
    </row>
    <row r="1821" spans="1:2" x14ac:dyDescent="0.25">
      <c r="A1821" s="20" t="s">
        <v>4110</v>
      </c>
      <c r="B1821" s="22" t="s">
        <v>4111</v>
      </c>
    </row>
    <row r="1822" spans="1:2" x14ac:dyDescent="0.25">
      <c r="A1822" s="20" t="s">
        <v>4112</v>
      </c>
      <c r="B1822" s="22" t="s">
        <v>4113</v>
      </c>
    </row>
    <row r="1823" spans="1:2" x14ac:dyDescent="0.25">
      <c r="A1823" s="20" t="s">
        <v>4114</v>
      </c>
      <c r="B1823" s="22" t="s">
        <v>4115</v>
      </c>
    </row>
    <row r="1824" spans="1:2" x14ac:dyDescent="0.25">
      <c r="A1824" s="20" t="s">
        <v>4116</v>
      </c>
      <c r="B1824" s="22" t="s">
        <v>4117</v>
      </c>
    </row>
    <row r="1825" spans="1:2" x14ac:dyDescent="0.25">
      <c r="A1825" s="20" t="s">
        <v>4118</v>
      </c>
      <c r="B1825" s="22" t="s">
        <v>4119</v>
      </c>
    </row>
    <row r="1826" spans="1:2" x14ac:dyDescent="0.25">
      <c r="A1826" s="20" t="s">
        <v>4120</v>
      </c>
      <c r="B1826" s="22" t="s">
        <v>4121</v>
      </c>
    </row>
    <row r="1827" spans="1:2" x14ac:dyDescent="0.25">
      <c r="A1827" s="20" t="s">
        <v>4122</v>
      </c>
      <c r="B1827" s="22" t="s">
        <v>4123</v>
      </c>
    </row>
    <row r="1828" spans="1:2" x14ac:dyDescent="0.25">
      <c r="A1828" s="20" t="s">
        <v>4124</v>
      </c>
      <c r="B1828" s="22" t="s">
        <v>4125</v>
      </c>
    </row>
    <row r="1829" spans="1:2" x14ac:dyDescent="0.25">
      <c r="A1829" s="20" t="s">
        <v>4126</v>
      </c>
      <c r="B1829" s="22" t="s">
        <v>4127</v>
      </c>
    </row>
    <row r="1830" spans="1:2" x14ac:dyDescent="0.25">
      <c r="A1830" s="20" t="s">
        <v>4128</v>
      </c>
      <c r="B1830" s="22" t="s">
        <v>4129</v>
      </c>
    </row>
    <row r="1831" spans="1:2" x14ac:dyDescent="0.25">
      <c r="A1831" s="20" t="s">
        <v>4130</v>
      </c>
      <c r="B1831" s="22" t="s">
        <v>4131</v>
      </c>
    </row>
    <row r="1832" spans="1:2" x14ac:dyDescent="0.25">
      <c r="A1832" s="20" t="s">
        <v>4132</v>
      </c>
      <c r="B1832" s="22" t="s">
        <v>4133</v>
      </c>
    </row>
    <row r="1833" spans="1:2" x14ac:dyDescent="0.25">
      <c r="A1833" s="20" t="s">
        <v>4134</v>
      </c>
      <c r="B1833" s="22" t="s">
        <v>4135</v>
      </c>
    </row>
    <row r="1834" spans="1:2" x14ac:dyDescent="0.25">
      <c r="A1834" s="20" t="s">
        <v>4136</v>
      </c>
      <c r="B1834" s="22" t="s">
        <v>4137</v>
      </c>
    </row>
    <row r="1835" spans="1:2" x14ac:dyDescent="0.25">
      <c r="A1835" s="20" t="s">
        <v>4138</v>
      </c>
      <c r="B1835" s="22" t="s">
        <v>4139</v>
      </c>
    </row>
    <row r="1836" spans="1:2" ht="31.5" x14ac:dyDescent="0.25">
      <c r="A1836" s="20" t="s">
        <v>4140</v>
      </c>
      <c r="B1836" s="22" t="s">
        <v>4141</v>
      </c>
    </row>
    <row r="1837" spans="1:2" x14ac:dyDescent="0.25">
      <c r="A1837" s="20" t="s">
        <v>4142</v>
      </c>
      <c r="B1837" s="22" t="s">
        <v>4143</v>
      </c>
    </row>
    <row r="1838" spans="1:2" x14ac:dyDescent="0.25">
      <c r="A1838" s="20" t="s">
        <v>4144</v>
      </c>
      <c r="B1838" s="22" t="s">
        <v>4145</v>
      </c>
    </row>
    <row r="1839" spans="1:2" x14ac:dyDescent="0.25">
      <c r="A1839" s="20" t="s">
        <v>4146</v>
      </c>
      <c r="B1839" s="22" t="s">
        <v>4147</v>
      </c>
    </row>
    <row r="1840" spans="1:2" x14ac:dyDescent="0.25">
      <c r="A1840" s="20" t="s">
        <v>4148</v>
      </c>
      <c r="B1840" s="22" t="s">
        <v>4149</v>
      </c>
    </row>
    <row r="1841" spans="1:2" x14ac:dyDescent="0.25">
      <c r="A1841" s="20" t="s">
        <v>4150</v>
      </c>
      <c r="B1841" s="22" t="s">
        <v>4151</v>
      </c>
    </row>
    <row r="1842" spans="1:2" x14ac:dyDescent="0.25">
      <c r="A1842" s="20" t="s">
        <v>4152</v>
      </c>
      <c r="B1842" s="22" t="s">
        <v>4153</v>
      </c>
    </row>
    <row r="1843" spans="1:2" x14ac:dyDescent="0.25">
      <c r="A1843" s="20" t="s">
        <v>4154</v>
      </c>
      <c r="B1843" s="22" t="s">
        <v>4155</v>
      </c>
    </row>
    <row r="1844" spans="1:2" x14ac:dyDescent="0.25">
      <c r="A1844" s="20" t="s">
        <v>4156</v>
      </c>
      <c r="B1844" s="22" t="s">
        <v>4157</v>
      </c>
    </row>
    <row r="1845" spans="1:2" x14ac:dyDescent="0.25">
      <c r="A1845" s="20" t="s">
        <v>4158</v>
      </c>
      <c r="B1845" s="22" t="s">
        <v>4159</v>
      </c>
    </row>
    <row r="1846" spans="1:2" x14ac:dyDescent="0.25">
      <c r="A1846" s="20" t="s">
        <v>4160</v>
      </c>
      <c r="B1846" s="22" t="s">
        <v>3473</v>
      </c>
    </row>
    <row r="1847" spans="1:2" x14ac:dyDescent="0.25">
      <c r="A1847" s="20" t="s">
        <v>4161</v>
      </c>
      <c r="B1847" s="22" t="s">
        <v>4162</v>
      </c>
    </row>
    <row r="1848" spans="1:2" x14ac:dyDescent="0.25">
      <c r="A1848" s="20" t="s">
        <v>4163</v>
      </c>
      <c r="B1848" s="22" t="s">
        <v>4164</v>
      </c>
    </row>
    <row r="1849" spans="1:2" x14ac:dyDescent="0.25">
      <c r="A1849" s="20" t="s">
        <v>4165</v>
      </c>
      <c r="B1849" s="22" t="s">
        <v>4166</v>
      </c>
    </row>
    <row r="1850" spans="1:2" x14ac:dyDescent="0.25">
      <c r="A1850" s="20" t="s">
        <v>4167</v>
      </c>
      <c r="B1850" s="22" t="s">
        <v>1499</v>
      </c>
    </row>
    <row r="1851" spans="1:2" x14ac:dyDescent="0.25">
      <c r="A1851" s="20" t="s">
        <v>4168</v>
      </c>
      <c r="B1851" s="22" t="s">
        <v>3536</v>
      </c>
    </row>
    <row r="1852" spans="1:2" x14ac:dyDescent="0.25">
      <c r="A1852" s="20" t="s">
        <v>4169</v>
      </c>
      <c r="B1852" s="22" t="s">
        <v>3103</v>
      </c>
    </row>
    <row r="1853" spans="1:2" x14ac:dyDescent="0.25">
      <c r="A1853" s="20" t="s">
        <v>4170</v>
      </c>
      <c r="B1853" s="22" t="s">
        <v>4171</v>
      </c>
    </row>
    <row r="1854" spans="1:2" x14ac:dyDescent="0.25">
      <c r="A1854" s="20" t="s">
        <v>4172</v>
      </c>
      <c r="B1854" s="22" t="s">
        <v>4173</v>
      </c>
    </row>
    <row r="1855" spans="1:2" x14ac:dyDescent="0.25">
      <c r="A1855" s="20" t="s">
        <v>4174</v>
      </c>
      <c r="B1855" s="22" t="s">
        <v>4175</v>
      </c>
    </row>
    <row r="1856" spans="1:2" x14ac:dyDescent="0.25">
      <c r="A1856" s="20" t="s">
        <v>4176</v>
      </c>
      <c r="B1856" s="22" t="s">
        <v>4177</v>
      </c>
    </row>
    <row r="1857" spans="1:2" ht="31.5" x14ac:dyDescent="0.25">
      <c r="A1857" s="20" t="s">
        <v>4178</v>
      </c>
      <c r="B1857" s="22" t="s">
        <v>4179</v>
      </c>
    </row>
    <row r="1858" spans="1:2" ht="31.5" x14ac:dyDescent="0.25">
      <c r="A1858" s="20" t="s">
        <v>4180</v>
      </c>
      <c r="B1858" s="22" t="s">
        <v>4181</v>
      </c>
    </row>
    <row r="1859" spans="1:2" x14ac:dyDescent="0.25">
      <c r="A1859" s="20" t="s">
        <v>4182</v>
      </c>
      <c r="B1859" s="22" t="s">
        <v>4183</v>
      </c>
    </row>
    <row r="1860" spans="1:2" x14ac:dyDescent="0.25">
      <c r="A1860" s="20" t="s">
        <v>4184</v>
      </c>
      <c r="B1860" s="22" t="s">
        <v>4185</v>
      </c>
    </row>
    <row r="1861" spans="1:2" x14ac:dyDescent="0.25">
      <c r="A1861" s="20" t="s">
        <v>4186</v>
      </c>
      <c r="B1861" s="22" t="s">
        <v>4187</v>
      </c>
    </row>
    <row r="1862" spans="1:2" x14ac:dyDescent="0.25">
      <c r="A1862" s="20" t="s">
        <v>4188</v>
      </c>
      <c r="B1862" s="22" t="s">
        <v>4189</v>
      </c>
    </row>
    <row r="1863" spans="1:2" x14ac:dyDescent="0.25">
      <c r="A1863" s="20" t="s">
        <v>4190</v>
      </c>
      <c r="B1863" s="22" t="s">
        <v>4191</v>
      </c>
    </row>
    <row r="1864" spans="1:2" x14ac:dyDescent="0.25">
      <c r="A1864" s="20" t="s">
        <v>4192</v>
      </c>
      <c r="B1864" s="22" t="s">
        <v>4193</v>
      </c>
    </row>
    <row r="1865" spans="1:2" x14ac:dyDescent="0.25">
      <c r="A1865" s="20" t="s">
        <v>4194</v>
      </c>
      <c r="B1865" s="22" t="s">
        <v>4195</v>
      </c>
    </row>
    <row r="1866" spans="1:2" x14ac:dyDescent="0.25">
      <c r="A1866" s="20" t="s">
        <v>4196</v>
      </c>
      <c r="B1866" s="22" t="s">
        <v>4197</v>
      </c>
    </row>
    <row r="1867" spans="1:2" x14ac:dyDescent="0.25">
      <c r="A1867" s="20" t="s">
        <v>4198</v>
      </c>
      <c r="B1867" s="22" t="s">
        <v>1660</v>
      </c>
    </row>
    <row r="1868" spans="1:2" x14ac:dyDescent="0.25">
      <c r="A1868" s="20" t="s">
        <v>4199</v>
      </c>
      <c r="B1868" s="22" t="s">
        <v>4200</v>
      </c>
    </row>
    <row r="1869" spans="1:2" x14ac:dyDescent="0.25">
      <c r="A1869" s="20" t="s">
        <v>4201</v>
      </c>
      <c r="B1869" s="22" t="s">
        <v>4202</v>
      </c>
    </row>
    <row r="1870" spans="1:2" x14ac:dyDescent="0.25">
      <c r="A1870" s="20" t="s">
        <v>4203</v>
      </c>
      <c r="B1870" s="22" t="s">
        <v>4204</v>
      </c>
    </row>
    <row r="1871" spans="1:2" x14ac:dyDescent="0.25">
      <c r="A1871" s="20" t="s">
        <v>4205</v>
      </c>
      <c r="B1871" s="22" t="s">
        <v>4206</v>
      </c>
    </row>
    <row r="1872" spans="1:2" x14ac:dyDescent="0.25">
      <c r="A1872" s="20" t="s">
        <v>4207</v>
      </c>
      <c r="B1872" s="22" t="s">
        <v>4208</v>
      </c>
    </row>
    <row r="1873" spans="1:2" x14ac:dyDescent="0.25">
      <c r="A1873" s="20" t="s">
        <v>4209</v>
      </c>
      <c r="B1873" s="22" t="s">
        <v>4210</v>
      </c>
    </row>
    <row r="1874" spans="1:2" x14ac:dyDescent="0.25">
      <c r="A1874" s="20" t="s">
        <v>4211</v>
      </c>
      <c r="B1874" s="22" t="s">
        <v>4212</v>
      </c>
    </row>
    <row r="1875" spans="1:2" ht="31.5" x14ac:dyDescent="0.25">
      <c r="A1875" s="20" t="s">
        <v>4213</v>
      </c>
      <c r="B1875" s="22" t="s">
        <v>4214</v>
      </c>
    </row>
    <row r="1876" spans="1:2" x14ac:dyDescent="0.25">
      <c r="A1876" s="20" t="s">
        <v>4215</v>
      </c>
      <c r="B1876" s="22" t="s">
        <v>4216</v>
      </c>
    </row>
    <row r="1877" spans="1:2" x14ac:dyDescent="0.25">
      <c r="A1877" s="20" t="s">
        <v>4217</v>
      </c>
      <c r="B1877" s="22" t="s">
        <v>4218</v>
      </c>
    </row>
    <row r="1878" spans="1:2" x14ac:dyDescent="0.25">
      <c r="A1878" s="20" t="s">
        <v>4219</v>
      </c>
      <c r="B1878" s="22" t="s">
        <v>4220</v>
      </c>
    </row>
    <row r="1879" spans="1:2" x14ac:dyDescent="0.25">
      <c r="A1879" s="20" t="s">
        <v>4221</v>
      </c>
      <c r="B1879" s="22" t="s">
        <v>4222</v>
      </c>
    </row>
    <row r="1880" spans="1:2" x14ac:dyDescent="0.25">
      <c r="A1880" s="20" t="s">
        <v>4223</v>
      </c>
      <c r="B1880" s="22" t="s">
        <v>1513</v>
      </c>
    </row>
    <row r="1881" spans="1:2" x14ac:dyDescent="0.25">
      <c r="A1881" s="20" t="s">
        <v>4224</v>
      </c>
      <c r="B1881" s="22" t="s">
        <v>4225</v>
      </c>
    </row>
    <row r="1882" spans="1:2" x14ac:dyDescent="0.25">
      <c r="A1882" s="20" t="s">
        <v>4226</v>
      </c>
      <c r="B1882" s="22" t="s">
        <v>4227</v>
      </c>
    </row>
    <row r="1883" spans="1:2" x14ac:dyDescent="0.25">
      <c r="A1883" s="20" t="s">
        <v>4228</v>
      </c>
      <c r="B1883" s="22" t="s">
        <v>4229</v>
      </c>
    </row>
    <row r="1884" spans="1:2" x14ac:dyDescent="0.25">
      <c r="A1884" s="20" t="s">
        <v>4230</v>
      </c>
      <c r="B1884" s="22" t="s">
        <v>4231</v>
      </c>
    </row>
    <row r="1885" spans="1:2" x14ac:dyDescent="0.25">
      <c r="A1885" s="20" t="s">
        <v>4232</v>
      </c>
      <c r="B1885" s="22" t="s">
        <v>2392</v>
      </c>
    </row>
    <row r="1886" spans="1:2" x14ac:dyDescent="0.25">
      <c r="A1886" s="20" t="s">
        <v>4233</v>
      </c>
      <c r="B1886" s="22" t="s">
        <v>4234</v>
      </c>
    </row>
    <row r="1887" spans="1:2" ht="31.5" x14ac:dyDescent="0.25">
      <c r="A1887" s="20" t="s">
        <v>4235</v>
      </c>
      <c r="B1887" s="22" t="s">
        <v>4236</v>
      </c>
    </row>
    <row r="1888" spans="1:2" x14ac:dyDescent="0.25">
      <c r="A1888" s="20" t="s">
        <v>4237</v>
      </c>
      <c r="B1888" s="22" t="s">
        <v>4238</v>
      </c>
    </row>
    <row r="1889" spans="1:2" x14ac:dyDescent="0.25">
      <c r="A1889" s="20" t="s">
        <v>4239</v>
      </c>
      <c r="B1889" s="22" t="s">
        <v>4240</v>
      </c>
    </row>
    <row r="1890" spans="1:2" x14ac:dyDescent="0.25">
      <c r="A1890" s="20" t="s">
        <v>4241</v>
      </c>
      <c r="B1890" s="22" t="s">
        <v>4242</v>
      </c>
    </row>
    <row r="1891" spans="1:2" x14ac:dyDescent="0.25">
      <c r="A1891" s="20" t="s">
        <v>4243</v>
      </c>
      <c r="B1891" s="22" t="s">
        <v>4244</v>
      </c>
    </row>
    <row r="1892" spans="1:2" x14ac:dyDescent="0.25">
      <c r="A1892" s="20" t="s">
        <v>4245</v>
      </c>
      <c r="B1892" s="22" t="s">
        <v>4246</v>
      </c>
    </row>
    <row r="1893" spans="1:2" x14ac:dyDescent="0.25">
      <c r="A1893" s="20" t="s">
        <v>4247</v>
      </c>
      <c r="B1893" s="22" t="s">
        <v>4248</v>
      </c>
    </row>
    <row r="1894" spans="1:2" x14ac:dyDescent="0.25">
      <c r="A1894" s="20" t="s">
        <v>4249</v>
      </c>
      <c r="B1894" s="22" t="s">
        <v>4250</v>
      </c>
    </row>
    <row r="1895" spans="1:2" x14ac:dyDescent="0.25">
      <c r="A1895" s="20" t="s">
        <v>4251</v>
      </c>
      <c r="B1895" s="22" t="s">
        <v>4252</v>
      </c>
    </row>
    <row r="1896" spans="1:2" x14ac:dyDescent="0.25">
      <c r="A1896" s="20" t="s">
        <v>4253</v>
      </c>
      <c r="B1896" s="22" t="s">
        <v>4254</v>
      </c>
    </row>
    <row r="1897" spans="1:2" x14ac:dyDescent="0.25">
      <c r="A1897" s="20" t="s">
        <v>4255</v>
      </c>
      <c r="B1897" s="22" t="s">
        <v>4256</v>
      </c>
    </row>
    <row r="1898" spans="1:2" x14ac:dyDescent="0.25">
      <c r="A1898" s="20" t="s">
        <v>4257</v>
      </c>
      <c r="B1898" s="22" t="s">
        <v>4258</v>
      </c>
    </row>
    <row r="1899" spans="1:2" x14ac:dyDescent="0.25">
      <c r="A1899" s="20" t="s">
        <v>4259</v>
      </c>
      <c r="B1899" s="22" t="s">
        <v>4260</v>
      </c>
    </row>
    <row r="1900" spans="1:2" x14ac:dyDescent="0.25">
      <c r="A1900" s="20" t="s">
        <v>4261</v>
      </c>
      <c r="B1900" s="22" t="s">
        <v>4262</v>
      </c>
    </row>
    <row r="1901" spans="1:2" x14ac:dyDescent="0.25">
      <c r="A1901" s="20" t="s">
        <v>4263</v>
      </c>
      <c r="B1901" s="22" t="s">
        <v>4264</v>
      </c>
    </row>
    <row r="1902" spans="1:2" x14ac:dyDescent="0.25">
      <c r="A1902" s="20" t="s">
        <v>4265</v>
      </c>
      <c r="B1902" s="22" t="s">
        <v>4266</v>
      </c>
    </row>
    <row r="1903" spans="1:2" ht="31.5" x14ac:dyDescent="0.25">
      <c r="A1903" s="20" t="s">
        <v>4267</v>
      </c>
      <c r="B1903" s="22" t="s">
        <v>4268</v>
      </c>
    </row>
    <row r="1904" spans="1:2" x14ac:dyDescent="0.25">
      <c r="A1904" s="20" t="s">
        <v>4269</v>
      </c>
      <c r="B1904" s="22" t="s">
        <v>4270</v>
      </c>
    </row>
    <row r="1905" spans="1:2" x14ac:dyDescent="0.25">
      <c r="A1905" s="20" t="s">
        <v>4271</v>
      </c>
      <c r="B1905" s="22" t="s">
        <v>4272</v>
      </c>
    </row>
    <row r="1906" spans="1:2" x14ac:dyDescent="0.25">
      <c r="A1906" s="20" t="s">
        <v>4273</v>
      </c>
      <c r="B1906" s="22" t="s">
        <v>4274</v>
      </c>
    </row>
    <row r="1907" spans="1:2" x14ac:dyDescent="0.25">
      <c r="A1907" s="20" t="s">
        <v>4275</v>
      </c>
      <c r="B1907" s="22" t="s">
        <v>4276</v>
      </c>
    </row>
    <row r="1908" spans="1:2" x14ac:dyDescent="0.25">
      <c r="A1908" s="20" t="s">
        <v>4277</v>
      </c>
      <c r="B1908" s="22" t="s">
        <v>4278</v>
      </c>
    </row>
    <row r="1909" spans="1:2" x14ac:dyDescent="0.25">
      <c r="A1909" s="20" t="s">
        <v>4279</v>
      </c>
      <c r="B1909" s="22" t="s">
        <v>4280</v>
      </c>
    </row>
    <row r="1910" spans="1:2" x14ac:dyDescent="0.25">
      <c r="A1910" s="20" t="s">
        <v>4281</v>
      </c>
      <c r="B1910" s="22" t="s">
        <v>2751</v>
      </c>
    </row>
    <row r="1911" spans="1:2" x14ac:dyDescent="0.25">
      <c r="A1911" s="20" t="s">
        <v>4282</v>
      </c>
      <c r="B1911" s="22" t="s">
        <v>2751</v>
      </c>
    </row>
    <row r="1912" spans="1:2" x14ac:dyDescent="0.25">
      <c r="A1912" s="20" t="s">
        <v>4283</v>
      </c>
      <c r="B1912" s="22" t="s">
        <v>1527</v>
      </c>
    </row>
    <row r="1913" spans="1:2" x14ac:dyDescent="0.25">
      <c r="A1913" s="20" t="s">
        <v>4284</v>
      </c>
      <c r="B1913" s="22" t="s">
        <v>4285</v>
      </c>
    </row>
    <row r="1914" spans="1:2" x14ac:dyDescent="0.25">
      <c r="A1914" s="20" t="s">
        <v>4286</v>
      </c>
      <c r="B1914" s="22" t="s">
        <v>4287</v>
      </c>
    </row>
    <row r="1915" spans="1:2" x14ac:dyDescent="0.25">
      <c r="A1915" s="20" t="s">
        <v>4288</v>
      </c>
      <c r="B1915" s="22" t="s">
        <v>4289</v>
      </c>
    </row>
    <row r="1916" spans="1:2" x14ac:dyDescent="0.25">
      <c r="A1916" s="20" t="s">
        <v>4290</v>
      </c>
      <c r="B1916" s="22" t="s">
        <v>4291</v>
      </c>
    </row>
    <row r="1917" spans="1:2" x14ac:dyDescent="0.25">
      <c r="A1917" s="20" t="s">
        <v>4292</v>
      </c>
      <c r="B1917" s="22" t="s">
        <v>4293</v>
      </c>
    </row>
    <row r="1918" spans="1:2" x14ac:dyDescent="0.25">
      <c r="A1918" s="20" t="s">
        <v>4294</v>
      </c>
      <c r="B1918" s="22" t="s">
        <v>4295</v>
      </c>
    </row>
    <row r="1919" spans="1:2" x14ac:dyDescent="0.25">
      <c r="A1919" s="20" t="s">
        <v>4296</v>
      </c>
      <c r="B1919" s="22" t="s">
        <v>4297</v>
      </c>
    </row>
    <row r="1920" spans="1:2" x14ac:dyDescent="0.25">
      <c r="A1920" s="20" t="s">
        <v>4298</v>
      </c>
      <c r="B1920" s="22" t="s">
        <v>4299</v>
      </c>
    </row>
    <row r="1921" spans="1:2" ht="31.5" x14ac:dyDescent="0.25">
      <c r="A1921" s="20" t="s">
        <v>4300</v>
      </c>
      <c r="B1921" s="22" t="s">
        <v>4301</v>
      </c>
    </row>
    <row r="1922" spans="1:2" x14ac:dyDescent="0.25">
      <c r="A1922" s="20" t="s">
        <v>4302</v>
      </c>
      <c r="B1922" s="22" t="s">
        <v>4303</v>
      </c>
    </row>
    <row r="1923" spans="1:2" x14ac:dyDescent="0.25">
      <c r="A1923" s="20" t="s">
        <v>4304</v>
      </c>
      <c r="B1923" s="22" t="s">
        <v>4305</v>
      </c>
    </row>
    <row r="1924" spans="1:2" x14ac:dyDescent="0.25">
      <c r="A1924" s="20" t="s">
        <v>4306</v>
      </c>
      <c r="B1924" s="22" t="s">
        <v>3043</v>
      </c>
    </row>
    <row r="1925" spans="1:2" x14ac:dyDescent="0.25">
      <c r="A1925" s="20" t="s">
        <v>4307</v>
      </c>
      <c r="B1925" s="22" t="s">
        <v>4308</v>
      </c>
    </row>
    <row r="1926" spans="1:2" x14ac:dyDescent="0.25">
      <c r="A1926" s="20" t="s">
        <v>4309</v>
      </c>
      <c r="B1926" s="22" t="s">
        <v>4310</v>
      </c>
    </row>
    <row r="1927" spans="1:2" x14ac:dyDescent="0.25">
      <c r="A1927" s="20" t="s">
        <v>4311</v>
      </c>
      <c r="B1927" s="22" t="s">
        <v>4312</v>
      </c>
    </row>
    <row r="1928" spans="1:2" x14ac:dyDescent="0.25">
      <c r="A1928" s="20" t="s">
        <v>4313</v>
      </c>
      <c r="B1928" s="22" t="s">
        <v>4314</v>
      </c>
    </row>
    <row r="1929" spans="1:2" x14ac:dyDescent="0.25">
      <c r="A1929" s="20" t="s">
        <v>4315</v>
      </c>
      <c r="B1929" s="22" t="s">
        <v>4316</v>
      </c>
    </row>
    <row r="1930" spans="1:2" x14ac:dyDescent="0.25">
      <c r="A1930" s="20" t="s">
        <v>4317</v>
      </c>
      <c r="B1930" s="22" t="s">
        <v>796</v>
      </c>
    </row>
    <row r="1931" spans="1:2" x14ac:dyDescent="0.25">
      <c r="A1931" s="20" t="s">
        <v>4318</v>
      </c>
      <c r="B1931" s="22" t="s">
        <v>4319</v>
      </c>
    </row>
    <row r="1932" spans="1:2" x14ac:dyDescent="0.25">
      <c r="A1932" s="20" t="s">
        <v>4320</v>
      </c>
      <c r="B1932" s="22" t="s">
        <v>2731</v>
      </c>
    </row>
    <row r="1933" spans="1:2" ht="31.5" x14ac:dyDescent="0.25">
      <c r="A1933" s="20" t="s">
        <v>4321</v>
      </c>
      <c r="B1933" s="22" t="s">
        <v>4322</v>
      </c>
    </row>
    <row r="1934" spans="1:2" x14ac:dyDescent="0.25">
      <c r="A1934" s="20" t="s">
        <v>4323</v>
      </c>
      <c r="B1934" s="22" t="s">
        <v>4324</v>
      </c>
    </row>
    <row r="1935" spans="1:2" x14ac:dyDescent="0.25">
      <c r="A1935" s="20" t="s">
        <v>4325</v>
      </c>
      <c r="B1935" s="22" t="s">
        <v>4326</v>
      </c>
    </row>
    <row r="1936" spans="1:2" x14ac:dyDescent="0.25">
      <c r="A1936" s="20" t="s">
        <v>4327</v>
      </c>
      <c r="B1936" s="22" t="s">
        <v>4328</v>
      </c>
    </row>
    <row r="1937" spans="1:2" ht="31.5" x14ac:dyDescent="0.25">
      <c r="A1937" s="20" t="s">
        <v>4329</v>
      </c>
      <c r="B1937" s="22" t="s">
        <v>4330</v>
      </c>
    </row>
    <row r="1938" spans="1:2" x14ac:dyDescent="0.25">
      <c r="A1938" s="20" t="s">
        <v>4331</v>
      </c>
      <c r="B1938" s="22" t="s">
        <v>4332</v>
      </c>
    </row>
    <row r="1939" spans="1:2" x14ac:dyDescent="0.25">
      <c r="A1939" s="20" t="s">
        <v>4333</v>
      </c>
      <c r="B1939" s="22" t="s">
        <v>4334</v>
      </c>
    </row>
    <row r="1940" spans="1:2" ht="31.5" x14ac:dyDescent="0.25">
      <c r="A1940" s="20" t="s">
        <v>4335</v>
      </c>
      <c r="B1940" s="22" t="s">
        <v>4336</v>
      </c>
    </row>
    <row r="1941" spans="1:2" ht="31.5" x14ac:dyDescent="0.25">
      <c r="A1941" s="20" t="s">
        <v>4337</v>
      </c>
      <c r="B1941" s="22" t="s">
        <v>4338</v>
      </c>
    </row>
    <row r="1942" spans="1:2" x14ac:dyDescent="0.25">
      <c r="A1942" s="20" t="s">
        <v>4339</v>
      </c>
      <c r="B1942" s="22" t="s">
        <v>2184</v>
      </c>
    </row>
    <row r="1943" spans="1:2" x14ac:dyDescent="0.25">
      <c r="A1943" s="20" t="s">
        <v>4340</v>
      </c>
      <c r="B1943" s="22" t="s">
        <v>4341</v>
      </c>
    </row>
    <row r="1944" spans="1:2" x14ac:dyDescent="0.25">
      <c r="A1944" s="20" t="s">
        <v>4342</v>
      </c>
      <c r="B1944" s="22" t="s">
        <v>4343</v>
      </c>
    </row>
    <row r="1945" spans="1:2" x14ac:dyDescent="0.25">
      <c r="A1945" s="20" t="s">
        <v>4344</v>
      </c>
      <c r="B1945" s="22" t="s">
        <v>4345</v>
      </c>
    </row>
    <row r="1946" spans="1:2" x14ac:dyDescent="0.25">
      <c r="A1946" s="20" t="s">
        <v>4346</v>
      </c>
      <c r="B1946" s="22" t="s">
        <v>4347</v>
      </c>
    </row>
    <row r="1947" spans="1:2" x14ac:dyDescent="0.25">
      <c r="A1947" s="20" t="s">
        <v>4348</v>
      </c>
      <c r="B1947" s="22" t="s">
        <v>4349</v>
      </c>
    </row>
    <row r="1948" spans="1:2" x14ac:dyDescent="0.25">
      <c r="A1948" s="20" t="s">
        <v>4350</v>
      </c>
      <c r="B1948" s="22" t="s">
        <v>4351</v>
      </c>
    </row>
    <row r="1949" spans="1:2" x14ac:dyDescent="0.25">
      <c r="A1949" s="20" t="s">
        <v>4352</v>
      </c>
      <c r="B1949" s="22" t="s">
        <v>4353</v>
      </c>
    </row>
    <row r="1950" spans="1:2" x14ac:dyDescent="0.25">
      <c r="A1950" s="20" t="s">
        <v>4354</v>
      </c>
      <c r="B1950" s="22" t="s">
        <v>4355</v>
      </c>
    </row>
    <row r="1951" spans="1:2" x14ac:dyDescent="0.25">
      <c r="A1951" s="20" t="s">
        <v>4356</v>
      </c>
      <c r="B1951" s="22" t="s">
        <v>4357</v>
      </c>
    </row>
    <row r="1952" spans="1:2" x14ac:dyDescent="0.25">
      <c r="A1952" s="20" t="s">
        <v>4358</v>
      </c>
      <c r="B1952" s="22" t="s">
        <v>4359</v>
      </c>
    </row>
    <row r="1953" spans="1:2" x14ac:dyDescent="0.25">
      <c r="A1953" s="20" t="s">
        <v>4360</v>
      </c>
      <c r="B1953" s="22" t="s">
        <v>4361</v>
      </c>
    </row>
    <row r="1954" spans="1:2" x14ac:dyDescent="0.25">
      <c r="A1954" s="20" t="s">
        <v>4362</v>
      </c>
      <c r="B1954" s="22" t="s">
        <v>837</v>
      </c>
    </row>
    <row r="1955" spans="1:2" x14ac:dyDescent="0.25">
      <c r="A1955" s="20" t="s">
        <v>4363</v>
      </c>
      <c r="B1955" s="22" t="s">
        <v>4364</v>
      </c>
    </row>
    <row r="1956" spans="1:2" x14ac:dyDescent="0.25">
      <c r="A1956" s="20" t="s">
        <v>4365</v>
      </c>
      <c r="B1956" s="22" t="s">
        <v>4366</v>
      </c>
    </row>
    <row r="1957" spans="1:2" x14ac:dyDescent="0.25">
      <c r="A1957" s="20" t="s">
        <v>4367</v>
      </c>
      <c r="B1957" s="22" t="s">
        <v>4368</v>
      </c>
    </row>
    <row r="1958" spans="1:2" x14ac:dyDescent="0.25">
      <c r="A1958" s="20" t="s">
        <v>4369</v>
      </c>
      <c r="B1958" s="22" t="s">
        <v>4370</v>
      </c>
    </row>
    <row r="1959" spans="1:2" x14ac:dyDescent="0.25">
      <c r="A1959" s="20" t="s">
        <v>4371</v>
      </c>
      <c r="B1959" s="22" t="s">
        <v>4372</v>
      </c>
    </row>
    <row r="1960" spans="1:2" x14ac:dyDescent="0.25">
      <c r="A1960" s="20" t="s">
        <v>4373</v>
      </c>
      <c r="B1960" s="22" t="s">
        <v>1534</v>
      </c>
    </row>
    <row r="1961" spans="1:2" x14ac:dyDescent="0.25">
      <c r="A1961" s="20" t="s">
        <v>4374</v>
      </c>
      <c r="B1961" s="22" t="s">
        <v>4375</v>
      </c>
    </row>
    <row r="1962" spans="1:2" x14ac:dyDescent="0.25">
      <c r="A1962" s="20" t="s">
        <v>4376</v>
      </c>
      <c r="B1962" s="22" t="s">
        <v>2288</v>
      </c>
    </row>
    <row r="1963" spans="1:2" ht="31.5" x14ac:dyDescent="0.25">
      <c r="A1963" s="20" t="s">
        <v>4377</v>
      </c>
      <c r="B1963" s="22" t="s">
        <v>4378</v>
      </c>
    </row>
    <row r="1964" spans="1:2" x14ac:dyDescent="0.25">
      <c r="A1964" s="20" t="s">
        <v>4379</v>
      </c>
      <c r="B1964" s="22" t="s">
        <v>4380</v>
      </c>
    </row>
    <row r="1965" spans="1:2" x14ac:dyDescent="0.25">
      <c r="A1965" s="20" t="s">
        <v>4381</v>
      </c>
      <c r="B1965" s="22" t="s">
        <v>4382</v>
      </c>
    </row>
    <row r="1966" spans="1:2" x14ac:dyDescent="0.25">
      <c r="A1966" s="20" t="s">
        <v>4383</v>
      </c>
      <c r="B1966" s="22" t="s">
        <v>3562</v>
      </c>
    </row>
    <row r="1967" spans="1:2" x14ac:dyDescent="0.25">
      <c r="A1967" s="20" t="s">
        <v>4384</v>
      </c>
      <c r="B1967" s="22" t="s">
        <v>2858</v>
      </c>
    </row>
    <row r="1968" spans="1:2" x14ac:dyDescent="0.25">
      <c r="A1968" s="20" t="s">
        <v>4385</v>
      </c>
      <c r="B1968" s="22" t="s">
        <v>4386</v>
      </c>
    </row>
    <row r="1969" spans="1:2" x14ac:dyDescent="0.25">
      <c r="A1969" s="20" t="s">
        <v>4387</v>
      </c>
      <c r="B1969" s="22" t="s">
        <v>4388</v>
      </c>
    </row>
    <row r="1970" spans="1:2" x14ac:dyDescent="0.25">
      <c r="A1970" s="20" t="s">
        <v>4389</v>
      </c>
      <c r="B1970" s="22" t="s">
        <v>4390</v>
      </c>
    </row>
    <row r="1971" spans="1:2" x14ac:dyDescent="0.25">
      <c r="A1971" s="20" t="s">
        <v>4391</v>
      </c>
      <c r="B1971" s="22" t="s">
        <v>2855</v>
      </c>
    </row>
    <row r="1972" spans="1:2" x14ac:dyDescent="0.25">
      <c r="A1972" s="20" t="s">
        <v>4392</v>
      </c>
      <c r="B1972" s="22" t="s">
        <v>4393</v>
      </c>
    </row>
    <row r="1973" spans="1:2" x14ac:dyDescent="0.25">
      <c r="A1973" s="20" t="s">
        <v>4394</v>
      </c>
      <c r="B1973" s="22" t="s">
        <v>4375</v>
      </c>
    </row>
    <row r="1974" spans="1:2" x14ac:dyDescent="0.25">
      <c r="A1974" s="20" t="s">
        <v>4395</v>
      </c>
      <c r="B1974" s="22" t="s">
        <v>4396</v>
      </c>
    </row>
    <row r="1975" spans="1:2" x14ac:dyDescent="0.25">
      <c r="A1975" s="20" t="s">
        <v>4397</v>
      </c>
      <c r="B1975" s="22" t="s">
        <v>2802</v>
      </c>
    </row>
    <row r="1976" spans="1:2" x14ac:dyDescent="0.25">
      <c r="A1976" s="20" t="s">
        <v>4398</v>
      </c>
      <c r="B1976" s="22" t="s">
        <v>1173</v>
      </c>
    </row>
    <row r="1977" spans="1:2" x14ac:dyDescent="0.25">
      <c r="A1977" s="20" t="s">
        <v>4399</v>
      </c>
      <c r="B1977" s="22" t="s">
        <v>4400</v>
      </c>
    </row>
    <row r="1978" spans="1:2" x14ac:dyDescent="0.25">
      <c r="A1978" s="20" t="s">
        <v>4401</v>
      </c>
      <c r="B1978" s="22" t="s">
        <v>4402</v>
      </c>
    </row>
    <row r="1979" spans="1:2" x14ac:dyDescent="0.25">
      <c r="A1979" s="20" t="s">
        <v>4403</v>
      </c>
      <c r="B1979" s="22" t="s">
        <v>4404</v>
      </c>
    </row>
    <row r="1980" spans="1:2" x14ac:dyDescent="0.25">
      <c r="A1980" s="20" t="s">
        <v>4405</v>
      </c>
      <c r="B1980" s="22" t="s">
        <v>2508</v>
      </c>
    </row>
    <row r="1981" spans="1:2" x14ac:dyDescent="0.25">
      <c r="A1981" s="20" t="s">
        <v>4406</v>
      </c>
      <c r="B1981" s="22" t="s">
        <v>3586</v>
      </c>
    </row>
    <row r="1982" spans="1:2" x14ac:dyDescent="0.25">
      <c r="A1982" s="20" t="s">
        <v>4407</v>
      </c>
      <c r="B1982" s="22" t="s">
        <v>788</v>
      </c>
    </row>
    <row r="1983" spans="1:2" x14ac:dyDescent="0.25">
      <c r="A1983" s="20" t="s">
        <v>4408</v>
      </c>
      <c r="B1983" s="22" t="s">
        <v>4409</v>
      </c>
    </row>
    <row r="1984" spans="1:2" x14ac:dyDescent="0.25">
      <c r="A1984" s="20" t="s">
        <v>4410</v>
      </c>
      <c r="B1984" s="22" t="s">
        <v>4411</v>
      </c>
    </row>
    <row r="1985" spans="1:2" x14ac:dyDescent="0.25">
      <c r="A1985" s="20" t="s">
        <v>4412</v>
      </c>
      <c r="B1985" s="22" t="s">
        <v>4400</v>
      </c>
    </row>
    <row r="1986" spans="1:2" x14ac:dyDescent="0.25">
      <c r="A1986" s="20" t="s">
        <v>4413</v>
      </c>
      <c r="B1986" s="22" t="s">
        <v>4414</v>
      </c>
    </row>
    <row r="1987" spans="1:2" x14ac:dyDescent="0.25">
      <c r="A1987" s="20" t="s">
        <v>4415</v>
      </c>
      <c r="B1987" s="22" t="s">
        <v>4416</v>
      </c>
    </row>
    <row r="1988" spans="1:2" x14ac:dyDescent="0.25">
      <c r="A1988" s="20" t="s">
        <v>4417</v>
      </c>
      <c r="B1988" s="22" t="s">
        <v>4418</v>
      </c>
    </row>
    <row r="1989" spans="1:2" x14ac:dyDescent="0.25">
      <c r="A1989" s="20" t="s">
        <v>4419</v>
      </c>
      <c r="B1989" s="22" t="s">
        <v>4420</v>
      </c>
    </row>
    <row r="1990" spans="1:2" x14ac:dyDescent="0.25">
      <c r="A1990" s="20" t="s">
        <v>4421</v>
      </c>
      <c r="B1990" s="22" t="s">
        <v>4422</v>
      </c>
    </row>
    <row r="1991" spans="1:2" x14ac:dyDescent="0.25">
      <c r="A1991" s="20" t="s">
        <v>4423</v>
      </c>
      <c r="B1991" s="22" t="s">
        <v>4424</v>
      </c>
    </row>
    <row r="1992" spans="1:2" x14ac:dyDescent="0.25">
      <c r="A1992" s="20" t="s">
        <v>4425</v>
      </c>
      <c r="B1992" s="22" t="s">
        <v>4409</v>
      </c>
    </row>
    <row r="1993" spans="1:2" x14ac:dyDescent="0.25">
      <c r="A1993" s="20" t="s">
        <v>4426</v>
      </c>
      <c r="B1993" s="22" t="s">
        <v>4427</v>
      </c>
    </row>
    <row r="1994" spans="1:2" x14ac:dyDescent="0.25">
      <c r="A1994" s="20" t="s">
        <v>4428</v>
      </c>
      <c r="B1994" s="22" t="s">
        <v>4429</v>
      </c>
    </row>
    <row r="1995" spans="1:2" x14ac:dyDescent="0.25">
      <c r="A1995" s="20" t="s">
        <v>4430</v>
      </c>
      <c r="B1995" s="22" t="s">
        <v>4404</v>
      </c>
    </row>
    <row r="1996" spans="1:2" x14ac:dyDescent="0.25">
      <c r="A1996" s="20" t="s">
        <v>4431</v>
      </c>
      <c r="B1996" s="22" t="s">
        <v>1001</v>
      </c>
    </row>
    <row r="1997" spans="1:2" x14ac:dyDescent="0.25">
      <c r="A1997" s="20" t="s">
        <v>4432</v>
      </c>
      <c r="B1997" s="22" t="s">
        <v>4433</v>
      </c>
    </row>
    <row r="1998" spans="1:2" x14ac:dyDescent="0.25">
      <c r="A1998" s="20" t="s">
        <v>4434</v>
      </c>
      <c r="B1998" s="22" t="s">
        <v>1178</v>
      </c>
    </row>
    <row r="1999" spans="1:2" x14ac:dyDescent="0.25">
      <c r="A1999" s="20" t="s">
        <v>4435</v>
      </c>
      <c r="B1999" s="22" t="s">
        <v>4436</v>
      </c>
    </row>
    <row r="2000" spans="1:2" x14ac:dyDescent="0.25">
      <c r="A2000" s="20" t="s">
        <v>4437</v>
      </c>
      <c r="B2000" s="22" t="s">
        <v>4438</v>
      </c>
    </row>
    <row r="2001" spans="1:2" x14ac:dyDescent="0.25">
      <c r="A2001" s="20" t="s">
        <v>4439</v>
      </c>
      <c r="B2001" s="22" t="s">
        <v>4440</v>
      </c>
    </row>
    <row r="2002" spans="1:2" x14ac:dyDescent="0.25">
      <c r="A2002" s="20" t="s">
        <v>4441</v>
      </c>
      <c r="B2002" s="22" t="s">
        <v>4442</v>
      </c>
    </row>
    <row r="2003" spans="1:2" x14ac:dyDescent="0.25">
      <c r="A2003" s="20" t="s">
        <v>4443</v>
      </c>
      <c r="B2003" s="22" t="s">
        <v>4444</v>
      </c>
    </row>
    <row r="2004" spans="1:2" x14ac:dyDescent="0.25">
      <c r="A2004" s="20" t="s">
        <v>4445</v>
      </c>
      <c r="B2004" s="22" t="s">
        <v>4446</v>
      </c>
    </row>
    <row r="2005" spans="1:2" x14ac:dyDescent="0.25">
      <c r="A2005" s="20" t="s">
        <v>4447</v>
      </c>
      <c r="B2005" s="22" t="s">
        <v>4448</v>
      </c>
    </row>
    <row r="2006" spans="1:2" x14ac:dyDescent="0.25">
      <c r="A2006" s="20" t="s">
        <v>4449</v>
      </c>
      <c r="B2006" s="22" t="s">
        <v>4450</v>
      </c>
    </row>
    <row r="2007" spans="1:2" x14ac:dyDescent="0.25">
      <c r="A2007" s="20" t="s">
        <v>4451</v>
      </c>
      <c r="B2007" s="22" t="s">
        <v>4452</v>
      </c>
    </row>
    <row r="2008" spans="1:2" x14ac:dyDescent="0.25">
      <c r="A2008" s="20" t="s">
        <v>4453</v>
      </c>
      <c r="B2008" s="22" t="s">
        <v>3143</v>
      </c>
    </row>
    <row r="2009" spans="1:2" x14ac:dyDescent="0.25">
      <c r="A2009" s="20" t="s">
        <v>4454</v>
      </c>
      <c r="B2009" s="22" t="s">
        <v>4455</v>
      </c>
    </row>
    <row r="2010" spans="1:2" x14ac:dyDescent="0.25">
      <c r="A2010" s="20" t="s">
        <v>4456</v>
      </c>
      <c r="B2010" s="22" t="s">
        <v>4457</v>
      </c>
    </row>
    <row r="2011" spans="1:2" x14ac:dyDescent="0.25">
      <c r="A2011" s="20" t="s">
        <v>4458</v>
      </c>
      <c r="B2011" s="22" t="s">
        <v>2267</v>
      </c>
    </row>
    <row r="2012" spans="1:2" x14ac:dyDescent="0.25">
      <c r="A2012" s="20" t="s">
        <v>4459</v>
      </c>
      <c r="B2012" s="22" t="s">
        <v>4460</v>
      </c>
    </row>
    <row r="2013" spans="1:2" x14ac:dyDescent="0.25">
      <c r="A2013" s="20" t="s">
        <v>4461</v>
      </c>
      <c r="B2013" s="22" t="s">
        <v>4462</v>
      </c>
    </row>
    <row r="2014" spans="1:2" x14ac:dyDescent="0.25">
      <c r="A2014" s="20" t="s">
        <v>4463</v>
      </c>
      <c r="B2014" s="22" t="s">
        <v>4464</v>
      </c>
    </row>
    <row r="2015" spans="1:2" x14ac:dyDescent="0.25">
      <c r="A2015" s="20" t="s">
        <v>4465</v>
      </c>
      <c r="B2015" s="22" t="s">
        <v>4466</v>
      </c>
    </row>
    <row r="2016" spans="1:2" x14ac:dyDescent="0.25">
      <c r="A2016" s="20" t="s">
        <v>4467</v>
      </c>
      <c r="B2016" s="22" t="s">
        <v>4468</v>
      </c>
    </row>
    <row r="2017" spans="1:2" x14ac:dyDescent="0.25">
      <c r="A2017" s="20" t="s">
        <v>4469</v>
      </c>
      <c r="B2017" s="22" t="s">
        <v>4470</v>
      </c>
    </row>
    <row r="2018" spans="1:2" x14ac:dyDescent="0.25">
      <c r="A2018" s="20" t="s">
        <v>4471</v>
      </c>
      <c r="B2018" s="22" t="s">
        <v>4472</v>
      </c>
    </row>
    <row r="2019" spans="1:2" ht="31.5" x14ac:dyDescent="0.25">
      <c r="A2019" s="20" t="s">
        <v>4473</v>
      </c>
      <c r="B2019" s="22" t="s">
        <v>4474</v>
      </c>
    </row>
    <row r="2020" spans="1:2" x14ac:dyDescent="0.25">
      <c r="A2020" s="20" t="s">
        <v>4475</v>
      </c>
      <c r="B2020" s="22" t="s">
        <v>4476</v>
      </c>
    </row>
    <row r="2021" spans="1:2" x14ac:dyDescent="0.25">
      <c r="A2021" s="20" t="s">
        <v>4477</v>
      </c>
      <c r="B2021" s="22" t="s">
        <v>4478</v>
      </c>
    </row>
    <row r="2022" spans="1:2" x14ac:dyDescent="0.25">
      <c r="A2022" s="20" t="s">
        <v>4479</v>
      </c>
      <c r="B2022" s="22" t="s">
        <v>1880</v>
      </c>
    </row>
    <row r="2023" spans="1:2" x14ac:dyDescent="0.25">
      <c r="A2023" s="20" t="s">
        <v>4480</v>
      </c>
      <c r="B2023" s="22" t="s">
        <v>4481</v>
      </c>
    </row>
    <row r="2024" spans="1:2" x14ac:dyDescent="0.25">
      <c r="A2024" s="20" t="s">
        <v>4482</v>
      </c>
      <c r="B2024" s="22" t="s">
        <v>4483</v>
      </c>
    </row>
    <row r="2025" spans="1:2" x14ac:dyDescent="0.25">
      <c r="A2025" s="20" t="s">
        <v>4484</v>
      </c>
      <c r="B2025" s="22" t="s">
        <v>4485</v>
      </c>
    </row>
    <row r="2026" spans="1:2" x14ac:dyDescent="0.25">
      <c r="A2026" s="20" t="s">
        <v>4486</v>
      </c>
      <c r="B2026" s="22" t="s">
        <v>4487</v>
      </c>
    </row>
    <row r="2027" spans="1:2" x14ac:dyDescent="0.25">
      <c r="A2027" s="20" t="s">
        <v>4488</v>
      </c>
      <c r="B2027" s="22" t="s">
        <v>4489</v>
      </c>
    </row>
    <row r="2028" spans="1:2" x14ac:dyDescent="0.25">
      <c r="A2028" s="20" t="s">
        <v>4490</v>
      </c>
      <c r="B2028" s="22" t="s">
        <v>4491</v>
      </c>
    </row>
    <row r="2029" spans="1:2" x14ac:dyDescent="0.25">
      <c r="A2029" s="20" t="s">
        <v>4492</v>
      </c>
      <c r="B2029" s="22" t="s">
        <v>4493</v>
      </c>
    </row>
    <row r="2030" spans="1:2" x14ac:dyDescent="0.25">
      <c r="A2030" s="20" t="s">
        <v>4494</v>
      </c>
      <c r="B2030" s="22" t="s">
        <v>4495</v>
      </c>
    </row>
    <row r="2031" spans="1:2" ht="31.5" x14ac:dyDescent="0.25">
      <c r="A2031" s="20" t="s">
        <v>4496</v>
      </c>
      <c r="B2031" s="22" t="s">
        <v>4497</v>
      </c>
    </row>
    <row r="2032" spans="1:2" x14ac:dyDescent="0.25">
      <c r="A2032" s="20" t="s">
        <v>4498</v>
      </c>
      <c r="B2032" s="22" t="s">
        <v>4499</v>
      </c>
    </row>
    <row r="2033" spans="1:2" x14ac:dyDescent="0.25">
      <c r="A2033" s="20" t="s">
        <v>4500</v>
      </c>
      <c r="B2033" s="22" t="s">
        <v>3012</v>
      </c>
    </row>
    <row r="2034" spans="1:2" x14ac:dyDescent="0.25">
      <c r="A2034" s="20" t="s">
        <v>4501</v>
      </c>
      <c r="B2034" s="22" t="s">
        <v>1505</v>
      </c>
    </row>
    <row r="2035" spans="1:2" x14ac:dyDescent="0.25">
      <c r="A2035" s="20" t="s">
        <v>4502</v>
      </c>
      <c r="B2035" s="22" t="s">
        <v>4503</v>
      </c>
    </row>
    <row r="2036" spans="1:2" x14ac:dyDescent="0.25">
      <c r="A2036" s="20" t="s">
        <v>4504</v>
      </c>
      <c r="B2036" s="22" t="s">
        <v>4505</v>
      </c>
    </row>
    <row r="2037" spans="1:2" x14ac:dyDescent="0.25">
      <c r="A2037" s="20" t="s">
        <v>4506</v>
      </c>
      <c r="B2037" s="22" t="s">
        <v>2058</v>
      </c>
    </row>
    <row r="2038" spans="1:2" x14ac:dyDescent="0.25">
      <c r="A2038" s="20" t="s">
        <v>4507</v>
      </c>
      <c r="B2038" s="22" t="s">
        <v>4508</v>
      </c>
    </row>
    <row r="2039" spans="1:2" x14ac:dyDescent="0.25">
      <c r="A2039" s="20" t="s">
        <v>4509</v>
      </c>
      <c r="B2039" s="22" t="s">
        <v>4510</v>
      </c>
    </row>
    <row r="2040" spans="1:2" x14ac:dyDescent="0.25">
      <c r="A2040" s="20" t="s">
        <v>4511</v>
      </c>
      <c r="B2040" s="22" t="s">
        <v>2501</v>
      </c>
    </row>
    <row r="2041" spans="1:2" x14ac:dyDescent="0.25">
      <c r="A2041" s="20" t="s">
        <v>4512</v>
      </c>
      <c r="B2041" s="22" t="s">
        <v>3119</v>
      </c>
    </row>
    <row r="2042" spans="1:2" x14ac:dyDescent="0.25">
      <c r="A2042" s="20" t="s">
        <v>4513</v>
      </c>
      <c r="B2042" s="22" t="s">
        <v>4514</v>
      </c>
    </row>
    <row r="2043" spans="1:2" x14ac:dyDescent="0.25">
      <c r="A2043" s="20" t="s">
        <v>4515</v>
      </c>
      <c r="B2043" s="22" t="s">
        <v>4516</v>
      </c>
    </row>
    <row r="2044" spans="1:2" x14ac:dyDescent="0.25">
      <c r="A2044" s="20" t="s">
        <v>4517</v>
      </c>
      <c r="B2044" s="22" t="s">
        <v>4518</v>
      </c>
    </row>
    <row r="2045" spans="1:2" x14ac:dyDescent="0.25">
      <c r="A2045" s="20" t="s">
        <v>4519</v>
      </c>
      <c r="B2045" s="22" t="s">
        <v>4520</v>
      </c>
    </row>
    <row r="2046" spans="1:2" x14ac:dyDescent="0.25">
      <c r="A2046" s="20" t="s">
        <v>4521</v>
      </c>
      <c r="B2046" s="22" t="s">
        <v>4522</v>
      </c>
    </row>
    <row r="2047" spans="1:2" ht="31.5" x14ac:dyDescent="0.25">
      <c r="A2047" s="20" t="s">
        <v>4523</v>
      </c>
      <c r="B2047" s="22" t="s">
        <v>4524</v>
      </c>
    </row>
    <row r="2048" spans="1:2" x14ac:dyDescent="0.25">
      <c r="A2048" s="20" t="s">
        <v>4525</v>
      </c>
      <c r="B2048" s="22" t="s">
        <v>4526</v>
      </c>
    </row>
    <row r="2049" spans="1:2" x14ac:dyDescent="0.25">
      <c r="A2049" s="20" t="s">
        <v>4527</v>
      </c>
      <c r="B2049" s="22" t="s">
        <v>4528</v>
      </c>
    </row>
    <row r="2050" spans="1:2" x14ac:dyDescent="0.25">
      <c r="A2050" s="20" t="s">
        <v>4529</v>
      </c>
      <c r="B2050" s="22" t="s">
        <v>1051</v>
      </c>
    </row>
    <row r="2051" spans="1:2" x14ac:dyDescent="0.25">
      <c r="A2051" s="20" t="s">
        <v>4530</v>
      </c>
      <c r="B2051" s="22" t="s">
        <v>4531</v>
      </c>
    </row>
    <row r="2052" spans="1:2" x14ac:dyDescent="0.25">
      <c r="A2052" s="20" t="s">
        <v>4532</v>
      </c>
      <c r="B2052" s="22" t="s">
        <v>4533</v>
      </c>
    </row>
    <row r="2053" spans="1:2" ht="47.25" x14ac:dyDescent="0.25">
      <c r="A2053" s="20" t="s">
        <v>4534</v>
      </c>
      <c r="B2053" s="22" t="s">
        <v>4535</v>
      </c>
    </row>
    <row r="2054" spans="1:2" ht="47.25" x14ac:dyDescent="0.25">
      <c r="A2054" s="20" t="s">
        <v>4536</v>
      </c>
      <c r="B2054" s="22" t="s">
        <v>4537</v>
      </c>
    </row>
    <row r="2055" spans="1:2" x14ac:dyDescent="0.25">
      <c r="A2055" s="20" t="s">
        <v>4538</v>
      </c>
      <c r="B2055" s="22" t="s">
        <v>4539</v>
      </c>
    </row>
    <row r="2056" spans="1:2" x14ac:dyDescent="0.25">
      <c r="A2056" s="20" t="s">
        <v>4540</v>
      </c>
      <c r="B2056" s="22" t="s">
        <v>4541</v>
      </c>
    </row>
    <row r="2057" spans="1:2" x14ac:dyDescent="0.25">
      <c r="A2057" s="20" t="s">
        <v>4542</v>
      </c>
      <c r="B2057" s="22" t="s">
        <v>4543</v>
      </c>
    </row>
    <row r="2058" spans="1:2" x14ac:dyDescent="0.25">
      <c r="A2058" s="20" t="s">
        <v>4544</v>
      </c>
      <c r="B2058" s="22" t="s">
        <v>2298</v>
      </c>
    </row>
    <row r="2059" spans="1:2" x14ac:dyDescent="0.25">
      <c r="A2059" s="20" t="s">
        <v>4545</v>
      </c>
      <c r="B2059" s="22" t="s">
        <v>4546</v>
      </c>
    </row>
    <row r="2060" spans="1:2" x14ac:dyDescent="0.25">
      <c r="A2060" s="20" t="s">
        <v>4547</v>
      </c>
      <c r="B2060" s="22" t="s">
        <v>2770</v>
      </c>
    </row>
    <row r="2061" spans="1:2" x14ac:dyDescent="0.25">
      <c r="A2061" s="20" t="s">
        <v>4548</v>
      </c>
      <c r="B2061" s="22" t="s">
        <v>1201</v>
      </c>
    </row>
    <row r="2062" spans="1:2" x14ac:dyDescent="0.25">
      <c r="A2062" s="20" t="s">
        <v>4549</v>
      </c>
      <c r="B2062" s="22" t="s">
        <v>4550</v>
      </c>
    </row>
    <row r="2063" spans="1:2" x14ac:dyDescent="0.25">
      <c r="A2063" s="20" t="s">
        <v>4551</v>
      </c>
      <c r="B2063" s="22" t="s">
        <v>4552</v>
      </c>
    </row>
    <row r="2064" spans="1:2" x14ac:dyDescent="0.25">
      <c r="A2064" s="20" t="s">
        <v>4553</v>
      </c>
      <c r="B2064" s="22" t="s">
        <v>4554</v>
      </c>
    </row>
    <row r="2065" spans="1:2" x14ac:dyDescent="0.25">
      <c r="A2065" s="20" t="s">
        <v>4555</v>
      </c>
      <c r="B2065" s="22" t="s">
        <v>4556</v>
      </c>
    </row>
    <row r="2066" spans="1:2" x14ac:dyDescent="0.25">
      <c r="A2066" s="20" t="s">
        <v>4557</v>
      </c>
      <c r="B2066" s="22" t="s">
        <v>2920</v>
      </c>
    </row>
    <row r="2067" spans="1:2" x14ac:dyDescent="0.25">
      <c r="A2067" s="20" t="s">
        <v>4558</v>
      </c>
      <c r="B2067" s="22" t="s">
        <v>4559</v>
      </c>
    </row>
    <row r="2068" spans="1:2" x14ac:dyDescent="0.25">
      <c r="A2068" s="20" t="s">
        <v>4560</v>
      </c>
      <c r="B2068" s="22" t="s">
        <v>4561</v>
      </c>
    </row>
    <row r="2069" spans="1:2" x14ac:dyDescent="0.25">
      <c r="A2069" s="20" t="s">
        <v>4562</v>
      </c>
      <c r="B2069" s="22" t="s">
        <v>4563</v>
      </c>
    </row>
    <row r="2070" spans="1:2" x14ac:dyDescent="0.25">
      <c r="A2070" s="20" t="s">
        <v>4564</v>
      </c>
      <c r="B2070" s="22" t="s">
        <v>4565</v>
      </c>
    </row>
    <row r="2071" spans="1:2" x14ac:dyDescent="0.25">
      <c r="A2071" s="20" t="s">
        <v>4566</v>
      </c>
      <c r="B2071" s="22" t="s">
        <v>4567</v>
      </c>
    </row>
    <row r="2072" spans="1:2" x14ac:dyDescent="0.25">
      <c r="A2072" s="20" t="s">
        <v>4568</v>
      </c>
      <c r="B2072" s="22" t="s">
        <v>1905</v>
      </c>
    </row>
    <row r="2073" spans="1:2" x14ac:dyDescent="0.25">
      <c r="A2073" s="20" t="s">
        <v>4569</v>
      </c>
      <c r="B2073" s="22" t="s">
        <v>3008</v>
      </c>
    </row>
    <row r="2074" spans="1:2" x14ac:dyDescent="0.25">
      <c r="A2074" s="20" t="s">
        <v>4570</v>
      </c>
      <c r="B2074" s="22" t="s">
        <v>3867</v>
      </c>
    </row>
    <row r="2075" spans="1:2" x14ac:dyDescent="0.25">
      <c r="A2075" s="20" t="s">
        <v>4571</v>
      </c>
      <c r="B2075" s="22" t="s">
        <v>4455</v>
      </c>
    </row>
    <row r="2076" spans="1:2" x14ac:dyDescent="0.25">
      <c r="A2076" s="20" t="s">
        <v>4572</v>
      </c>
      <c r="B2076" s="22" t="s">
        <v>4573</v>
      </c>
    </row>
    <row r="2077" spans="1:2" x14ac:dyDescent="0.25">
      <c r="A2077" s="20" t="s">
        <v>4574</v>
      </c>
      <c r="B2077" s="22" t="s">
        <v>4575</v>
      </c>
    </row>
    <row r="2078" spans="1:2" x14ac:dyDescent="0.25">
      <c r="A2078" s="20" t="s">
        <v>4576</v>
      </c>
      <c r="B2078" s="22" t="s">
        <v>4577</v>
      </c>
    </row>
    <row r="2079" spans="1:2" x14ac:dyDescent="0.25">
      <c r="A2079" s="20" t="s">
        <v>4578</v>
      </c>
      <c r="B2079" s="22" t="s">
        <v>4579</v>
      </c>
    </row>
    <row r="2080" spans="1:2" x14ac:dyDescent="0.25">
      <c r="A2080" s="20" t="s">
        <v>4580</v>
      </c>
      <c r="B2080" s="22" t="s">
        <v>4581</v>
      </c>
    </row>
    <row r="2081" spans="1:2" x14ac:dyDescent="0.25">
      <c r="A2081" s="20" t="s">
        <v>4582</v>
      </c>
      <c r="B2081" s="22" t="s">
        <v>4375</v>
      </c>
    </row>
    <row r="2082" spans="1:2" x14ac:dyDescent="0.25">
      <c r="A2082" s="20" t="s">
        <v>4583</v>
      </c>
      <c r="B2082" s="22" t="s">
        <v>4584</v>
      </c>
    </row>
    <row r="2083" spans="1:2" x14ac:dyDescent="0.25">
      <c r="A2083" s="20" t="s">
        <v>4585</v>
      </c>
      <c r="B2083" s="22" t="s">
        <v>4586</v>
      </c>
    </row>
    <row r="2084" spans="1:2" x14ac:dyDescent="0.25">
      <c r="A2084" s="20" t="s">
        <v>4587</v>
      </c>
      <c r="B2084" s="22" t="s">
        <v>4588</v>
      </c>
    </row>
    <row r="2085" spans="1:2" x14ac:dyDescent="0.25">
      <c r="A2085" s="20" t="s">
        <v>4589</v>
      </c>
      <c r="B2085" s="22" t="s">
        <v>4590</v>
      </c>
    </row>
    <row r="2086" spans="1:2" x14ac:dyDescent="0.25">
      <c r="A2086" s="20" t="s">
        <v>4591</v>
      </c>
      <c r="B2086" s="22" t="s">
        <v>4592</v>
      </c>
    </row>
    <row r="2087" spans="1:2" x14ac:dyDescent="0.25">
      <c r="A2087" s="20" t="s">
        <v>4593</v>
      </c>
      <c r="B2087" s="22" t="s">
        <v>4594</v>
      </c>
    </row>
    <row r="2088" spans="1:2" x14ac:dyDescent="0.25">
      <c r="A2088" s="20" t="s">
        <v>4595</v>
      </c>
      <c r="B2088" s="22" t="s">
        <v>4596</v>
      </c>
    </row>
    <row r="2089" spans="1:2" x14ac:dyDescent="0.25">
      <c r="A2089" s="20" t="s">
        <v>4597</v>
      </c>
      <c r="B2089" s="22" t="s">
        <v>4598</v>
      </c>
    </row>
    <row r="2090" spans="1:2" x14ac:dyDescent="0.25">
      <c r="A2090" s="20" t="s">
        <v>4599</v>
      </c>
      <c r="B2090" s="22" t="s">
        <v>4600</v>
      </c>
    </row>
    <row r="2091" spans="1:2" x14ac:dyDescent="0.25">
      <c r="A2091" s="20" t="s">
        <v>4601</v>
      </c>
      <c r="B2091" s="22" t="s">
        <v>4602</v>
      </c>
    </row>
    <row r="2092" spans="1:2" x14ac:dyDescent="0.25">
      <c r="A2092" s="20" t="s">
        <v>4603</v>
      </c>
      <c r="B2092" s="22" t="s">
        <v>4604</v>
      </c>
    </row>
    <row r="2093" spans="1:2" x14ac:dyDescent="0.25">
      <c r="A2093" s="20" t="s">
        <v>4605</v>
      </c>
      <c r="B2093" s="22" t="s">
        <v>4606</v>
      </c>
    </row>
    <row r="2094" spans="1:2" x14ac:dyDescent="0.25">
      <c r="A2094" s="20" t="s">
        <v>4607</v>
      </c>
      <c r="B2094" s="22" t="s">
        <v>4608</v>
      </c>
    </row>
    <row r="2095" spans="1:2" x14ac:dyDescent="0.25">
      <c r="A2095" s="20" t="s">
        <v>4609</v>
      </c>
      <c r="B2095" s="22" t="s">
        <v>4610</v>
      </c>
    </row>
    <row r="2096" spans="1:2" x14ac:dyDescent="0.25">
      <c r="A2096" s="20" t="s">
        <v>4611</v>
      </c>
      <c r="B2096" s="22" t="s">
        <v>4612</v>
      </c>
    </row>
    <row r="2097" spans="1:2" x14ac:dyDescent="0.25">
      <c r="A2097" s="20" t="s">
        <v>4613</v>
      </c>
      <c r="B2097" s="22" t="s">
        <v>4614</v>
      </c>
    </row>
    <row r="2098" spans="1:2" x14ac:dyDescent="0.25">
      <c r="A2098" s="20" t="s">
        <v>4615</v>
      </c>
      <c r="B2098" s="22" t="s">
        <v>4616</v>
      </c>
    </row>
    <row r="2099" spans="1:2" x14ac:dyDescent="0.25">
      <c r="A2099" s="20" t="s">
        <v>4617</v>
      </c>
      <c r="B2099" s="22" t="s">
        <v>4618</v>
      </c>
    </row>
    <row r="2100" spans="1:2" x14ac:dyDescent="0.25">
      <c r="A2100" s="20" t="s">
        <v>4619</v>
      </c>
      <c r="B2100" s="22" t="s">
        <v>4620</v>
      </c>
    </row>
    <row r="2101" spans="1:2" x14ac:dyDescent="0.25">
      <c r="A2101" s="20" t="s">
        <v>4621</v>
      </c>
      <c r="B2101" s="22" t="s">
        <v>4622</v>
      </c>
    </row>
    <row r="2102" spans="1:2" x14ac:dyDescent="0.25">
      <c r="A2102" s="20" t="s">
        <v>4623</v>
      </c>
      <c r="B2102" s="22" t="s">
        <v>4624</v>
      </c>
    </row>
    <row r="2103" spans="1:2" x14ac:dyDescent="0.25">
      <c r="A2103" s="20" t="s">
        <v>4625</v>
      </c>
      <c r="B2103" s="22" t="s">
        <v>4626</v>
      </c>
    </row>
    <row r="2104" spans="1:2" x14ac:dyDescent="0.25">
      <c r="A2104" s="20" t="s">
        <v>4627</v>
      </c>
      <c r="B2104" s="22" t="s">
        <v>4628</v>
      </c>
    </row>
    <row r="2105" spans="1:2" x14ac:dyDescent="0.25">
      <c r="A2105" s="20" t="s">
        <v>4629</v>
      </c>
      <c r="B2105" s="22" t="s">
        <v>4630</v>
      </c>
    </row>
    <row r="2106" spans="1:2" x14ac:dyDescent="0.25">
      <c r="A2106" s="20" t="s">
        <v>4631</v>
      </c>
      <c r="B2106" s="22" t="s">
        <v>4632</v>
      </c>
    </row>
    <row r="2107" spans="1:2" x14ac:dyDescent="0.25">
      <c r="A2107" s="20" t="s">
        <v>4633</v>
      </c>
      <c r="B2107" s="22" t="s">
        <v>4634</v>
      </c>
    </row>
    <row r="2108" spans="1:2" x14ac:dyDescent="0.25">
      <c r="A2108" s="20" t="s">
        <v>4635</v>
      </c>
      <c r="B2108" s="22" t="s">
        <v>1503</v>
      </c>
    </row>
    <row r="2109" spans="1:2" x14ac:dyDescent="0.25">
      <c r="A2109" s="20" t="s">
        <v>4636</v>
      </c>
      <c r="B2109" s="22" t="s">
        <v>4637</v>
      </c>
    </row>
    <row r="2110" spans="1:2" ht="31.5" x14ac:dyDescent="0.25">
      <c r="A2110" s="20" t="s">
        <v>4638</v>
      </c>
      <c r="B2110" s="22" t="s">
        <v>4639</v>
      </c>
    </row>
    <row r="2111" spans="1:2" x14ac:dyDescent="0.25">
      <c r="A2111" s="20" t="s">
        <v>4640</v>
      </c>
      <c r="B2111" s="22" t="s">
        <v>4641</v>
      </c>
    </row>
    <row r="2112" spans="1:2" ht="31.5" x14ac:dyDescent="0.25">
      <c r="A2112" s="20" t="s">
        <v>4642</v>
      </c>
      <c r="B2112" s="22" t="s">
        <v>4643</v>
      </c>
    </row>
    <row r="2113" spans="1:2" ht="31.5" x14ac:dyDescent="0.25">
      <c r="A2113" s="20" t="s">
        <v>4644</v>
      </c>
      <c r="B2113" s="22" t="s">
        <v>4645</v>
      </c>
    </row>
    <row r="2114" spans="1:2" x14ac:dyDescent="0.25">
      <c r="A2114" s="20" t="s">
        <v>4646</v>
      </c>
      <c r="B2114" s="22" t="s">
        <v>4647</v>
      </c>
    </row>
    <row r="2115" spans="1:2" x14ac:dyDescent="0.25">
      <c r="A2115" s="20" t="s">
        <v>4648</v>
      </c>
      <c r="B2115" s="22" t="s">
        <v>4581</v>
      </c>
    </row>
    <row r="2116" spans="1:2" x14ac:dyDescent="0.25">
      <c r="A2116" s="20" t="s">
        <v>4649</v>
      </c>
      <c r="B2116" s="22" t="s">
        <v>837</v>
      </c>
    </row>
    <row r="2117" spans="1:2" x14ac:dyDescent="0.25">
      <c r="A2117" s="20" t="s">
        <v>4650</v>
      </c>
      <c r="B2117" s="22" t="s">
        <v>4651</v>
      </c>
    </row>
    <row r="2118" spans="1:2" ht="31.5" x14ac:dyDescent="0.25">
      <c r="A2118" s="20" t="s">
        <v>4652</v>
      </c>
      <c r="B2118" s="22" t="s">
        <v>4653</v>
      </c>
    </row>
    <row r="2119" spans="1:2" x14ac:dyDescent="0.25">
      <c r="A2119" s="20" t="s">
        <v>4654</v>
      </c>
      <c r="B2119" s="22" t="s">
        <v>4655</v>
      </c>
    </row>
    <row r="2120" spans="1:2" x14ac:dyDescent="0.25">
      <c r="A2120" s="20" t="s">
        <v>4656</v>
      </c>
      <c r="B2120" s="22" t="s">
        <v>4657</v>
      </c>
    </row>
    <row r="2121" spans="1:2" x14ac:dyDescent="0.25">
      <c r="A2121" s="20" t="s">
        <v>4658</v>
      </c>
      <c r="B2121" s="22" t="s">
        <v>4659</v>
      </c>
    </row>
    <row r="2122" spans="1:2" x14ac:dyDescent="0.25">
      <c r="A2122" s="20" t="s">
        <v>4660</v>
      </c>
      <c r="B2122" s="22" t="s">
        <v>4661</v>
      </c>
    </row>
    <row r="2123" spans="1:2" x14ac:dyDescent="0.25">
      <c r="A2123" s="20" t="s">
        <v>4662</v>
      </c>
      <c r="B2123" s="22" t="s">
        <v>4663</v>
      </c>
    </row>
    <row r="2124" spans="1:2" x14ac:dyDescent="0.25">
      <c r="A2124" s="20" t="s">
        <v>4664</v>
      </c>
      <c r="B2124" s="22" t="s">
        <v>4665</v>
      </c>
    </row>
    <row r="2125" spans="1:2" x14ac:dyDescent="0.25">
      <c r="A2125" s="20" t="s">
        <v>4666</v>
      </c>
      <c r="B2125" s="22" t="s">
        <v>4667</v>
      </c>
    </row>
    <row r="2126" spans="1:2" x14ac:dyDescent="0.25">
      <c r="A2126" s="20" t="s">
        <v>4668</v>
      </c>
      <c r="B2126" s="22" t="s">
        <v>4669</v>
      </c>
    </row>
    <row r="2127" spans="1:2" x14ac:dyDescent="0.25">
      <c r="A2127" s="20" t="s">
        <v>4670</v>
      </c>
      <c r="B2127" s="22" t="s">
        <v>4671</v>
      </c>
    </row>
    <row r="2128" spans="1:2" x14ac:dyDescent="0.25">
      <c r="A2128" s="20" t="s">
        <v>4672</v>
      </c>
      <c r="B2128" s="22" t="s">
        <v>4673</v>
      </c>
    </row>
    <row r="2129" spans="1:2" x14ac:dyDescent="0.25">
      <c r="A2129" s="20" t="s">
        <v>4674</v>
      </c>
      <c r="B2129" s="22" t="s">
        <v>4675</v>
      </c>
    </row>
    <row r="2130" spans="1:2" x14ac:dyDescent="0.25">
      <c r="A2130" s="20" t="s">
        <v>4676</v>
      </c>
      <c r="B2130" s="22" t="s">
        <v>4677</v>
      </c>
    </row>
    <row r="2131" spans="1:2" x14ac:dyDescent="0.25">
      <c r="A2131" s="20" t="s">
        <v>4678</v>
      </c>
      <c r="B2131" s="22" t="s">
        <v>4679</v>
      </c>
    </row>
    <row r="2132" spans="1:2" x14ac:dyDescent="0.25">
      <c r="A2132" s="20" t="s">
        <v>4680</v>
      </c>
      <c r="B2132" s="22" t="s">
        <v>4681</v>
      </c>
    </row>
    <row r="2133" spans="1:2" x14ac:dyDescent="0.25">
      <c r="A2133" s="20" t="s">
        <v>4682</v>
      </c>
      <c r="B2133" s="22" t="s">
        <v>4683</v>
      </c>
    </row>
    <row r="2134" spans="1:2" x14ac:dyDescent="0.25">
      <c r="A2134" s="20" t="s">
        <v>4684</v>
      </c>
      <c r="B2134" s="22" t="s">
        <v>4685</v>
      </c>
    </row>
    <row r="2135" spans="1:2" ht="31.5" x14ac:dyDescent="0.25">
      <c r="A2135" s="20" t="s">
        <v>4686</v>
      </c>
      <c r="B2135" s="22" t="s">
        <v>4687</v>
      </c>
    </row>
    <row r="2136" spans="1:2" x14ac:dyDescent="0.25">
      <c r="A2136" s="20" t="s">
        <v>4688</v>
      </c>
      <c r="B2136" s="22" t="s">
        <v>4689</v>
      </c>
    </row>
    <row r="2137" spans="1:2" x14ac:dyDescent="0.25">
      <c r="A2137" s="20" t="s">
        <v>4690</v>
      </c>
      <c r="B2137" s="22" t="s">
        <v>682</v>
      </c>
    </row>
    <row r="2138" spans="1:2" x14ac:dyDescent="0.25">
      <c r="A2138" s="20" t="s">
        <v>4691</v>
      </c>
      <c r="B2138" s="22" t="s">
        <v>4692</v>
      </c>
    </row>
    <row r="2139" spans="1:2" x14ac:dyDescent="0.25">
      <c r="A2139" s="20" t="s">
        <v>4693</v>
      </c>
      <c r="B2139" s="22" t="s">
        <v>4375</v>
      </c>
    </row>
    <row r="2140" spans="1:2" x14ac:dyDescent="0.25">
      <c r="A2140" s="20" t="s">
        <v>4694</v>
      </c>
      <c r="B2140" s="22" t="s">
        <v>4695</v>
      </c>
    </row>
    <row r="2141" spans="1:2" x14ac:dyDescent="0.25">
      <c r="A2141" s="20" t="s">
        <v>4696</v>
      </c>
      <c r="B2141" s="22" t="s">
        <v>4689</v>
      </c>
    </row>
    <row r="2142" spans="1:2" x14ac:dyDescent="0.25">
      <c r="A2142" s="20" t="s">
        <v>4697</v>
      </c>
      <c r="B2142" s="22" t="s">
        <v>4616</v>
      </c>
    </row>
    <row r="2143" spans="1:2" x14ac:dyDescent="0.25">
      <c r="A2143" s="20" t="s">
        <v>4698</v>
      </c>
      <c r="B2143" s="22" t="s">
        <v>4699</v>
      </c>
    </row>
    <row r="2144" spans="1:2" x14ac:dyDescent="0.25">
      <c r="A2144" s="20" t="s">
        <v>4700</v>
      </c>
      <c r="B2144" s="22" t="s">
        <v>4701</v>
      </c>
    </row>
    <row r="2145" spans="1:2" x14ac:dyDescent="0.25">
      <c r="A2145" s="20" t="s">
        <v>4702</v>
      </c>
      <c r="B2145" s="22" t="s">
        <v>4616</v>
      </c>
    </row>
    <row r="2146" spans="1:2" x14ac:dyDescent="0.25">
      <c r="A2146" s="20" t="s">
        <v>4703</v>
      </c>
      <c r="B2146" s="22" t="s">
        <v>4704</v>
      </c>
    </row>
    <row r="2147" spans="1:2" x14ac:dyDescent="0.25">
      <c r="A2147" s="20" t="s">
        <v>4705</v>
      </c>
      <c r="B2147" s="22" t="s">
        <v>4706</v>
      </c>
    </row>
    <row r="2148" spans="1:2" x14ac:dyDescent="0.25">
      <c r="A2148" s="20" t="s">
        <v>4707</v>
      </c>
      <c r="B2148" s="22" t="s">
        <v>4064</v>
      </c>
    </row>
    <row r="2149" spans="1:2" x14ac:dyDescent="0.25">
      <c r="A2149" s="20" t="s">
        <v>4708</v>
      </c>
      <c r="B2149" s="22" t="s">
        <v>4709</v>
      </c>
    </row>
    <row r="2150" spans="1:2" x14ac:dyDescent="0.25">
      <c r="A2150" s="23" t="s">
        <v>4710</v>
      </c>
      <c r="B2150" s="22" t="s">
        <v>4711</v>
      </c>
    </row>
    <row r="2151" spans="1:2" x14ac:dyDescent="0.25">
      <c r="A2151" s="23" t="s">
        <v>4712</v>
      </c>
      <c r="B2151" s="22" t="s">
        <v>4711</v>
      </c>
    </row>
  </sheetData>
  <mergeCells count="2">
    <mergeCell ref="A1:B1"/>
    <mergeCell ref="A2:B2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996"/>
  <sheetViews>
    <sheetView workbookViewId="0">
      <selection activeCell="A3" sqref="A3"/>
    </sheetView>
  </sheetViews>
  <sheetFormatPr defaultRowHeight="15.75" x14ac:dyDescent="0.25"/>
  <cols>
    <col min="1" max="1" width="39" style="2" customWidth="1"/>
    <col min="2" max="2" width="43.625" style="2" customWidth="1"/>
    <col min="3" max="16384" width="9" style="2"/>
  </cols>
  <sheetData>
    <row r="1" spans="1:2" ht="15.75" customHeight="1" x14ac:dyDescent="0.25">
      <c r="A1" s="26" t="s">
        <v>4714</v>
      </c>
      <c r="B1" s="26"/>
    </row>
    <row r="2" spans="1:2" ht="15.75" customHeight="1" x14ac:dyDescent="0.25">
      <c r="A2" s="26" t="s">
        <v>21</v>
      </c>
      <c r="B2" s="26"/>
    </row>
    <row r="4" spans="1:2" ht="16.5" x14ac:dyDescent="0.25">
      <c r="A4" s="2" t="s">
        <v>22</v>
      </c>
      <c r="B4" s="2" t="s">
        <v>23</v>
      </c>
    </row>
    <row r="6" spans="1:2" x14ac:dyDescent="0.25">
      <c r="A6" s="2" t="s">
        <v>4715</v>
      </c>
    </row>
    <row r="8" spans="1:2" x14ac:dyDescent="0.25">
      <c r="A8" s="2" t="s">
        <v>4716</v>
      </c>
      <c r="B8" s="2" t="s">
        <v>4717</v>
      </c>
    </row>
    <row r="9" spans="1:2" x14ac:dyDescent="0.25">
      <c r="A9" s="2" t="s">
        <v>4718</v>
      </c>
      <c r="B9" s="2" t="s">
        <v>4719</v>
      </c>
    </row>
    <row r="10" spans="1:2" x14ac:dyDescent="0.25">
      <c r="A10" s="2" t="s">
        <v>4720</v>
      </c>
      <c r="B10" s="2" t="s">
        <v>4721</v>
      </c>
    </row>
    <row r="11" spans="1:2" x14ac:dyDescent="0.25">
      <c r="A11" s="2" t="s">
        <v>4722</v>
      </c>
      <c r="B11" s="2" t="s">
        <v>4723</v>
      </c>
    </row>
    <row r="12" spans="1:2" x14ac:dyDescent="0.25">
      <c r="A12" s="2" t="s">
        <v>4724</v>
      </c>
      <c r="B12" s="2" t="s">
        <v>4725</v>
      </c>
    </row>
    <row r="13" spans="1:2" x14ac:dyDescent="0.25">
      <c r="A13" s="2" t="s">
        <v>4726</v>
      </c>
      <c r="B13" s="2" t="s">
        <v>4727</v>
      </c>
    </row>
    <row r="14" spans="1:2" x14ac:dyDescent="0.25">
      <c r="A14" s="2" t="s">
        <v>4728</v>
      </c>
      <c r="B14" s="2" t="s">
        <v>4729</v>
      </c>
    </row>
    <row r="16" spans="1:2" x14ac:dyDescent="0.25">
      <c r="A16" s="2" t="s">
        <v>4730</v>
      </c>
      <c r="B16" s="2" t="s">
        <v>4713</v>
      </c>
    </row>
    <row r="18" spans="1:2" x14ac:dyDescent="0.25">
      <c r="A18" s="2" t="s">
        <v>4731</v>
      </c>
      <c r="B18" s="2" t="s">
        <v>4732</v>
      </c>
    </row>
    <row r="19" spans="1:2" x14ac:dyDescent="0.25">
      <c r="A19" s="2" t="s">
        <v>4733</v>
      </c>
      <c r="B19" s="2" t="s">
        <v>4734</v>
      </c>
    </row>
    <row r="20" spans="1:2" x14ac:dyDescent="0.25">
      <c r="A20" s="2" t="s">
        <v>4735</v>
      </c>
      <c r="B20" s="2" t="s">
        <v>4736</v>
      </c>
    </row>
    <row r="21" spans="1:2" x14ac:dyDescent="0.25">
      <c r="A21" s="2" t="s">
        <v>4737</v>
      </c>
      <c r="B21" s="2" t="s">
        <v>4738</v>
      </c>
    </row>
    <row r="22" spans="1:2" x14ac:dyDescent="0.25">
      <c r="A22" s="2" t="s">
        <v>4739</v>
      </c>
      <c r="B22" s="2" t="s">
        <v>4740</v>
      </c>
    </row>
    <row r="23" spans="1:2" x14ac:dyDescent="0.25">
      <c r="A23" s="2" t="s">
        <v>4741</v>
      </c>
      <c r="B23" s="2" t="s">
        <v>4742</v>
      </c>
    </row>
    <row r="24" spans="1:2" x14ac:dyDescent="0.25">
      <c r="A24" s="2" t="s">
        <v>4743</v>
      </c>
      <c r="B24" s="2" t="s">
        <v>4744</v>
      </c>
    </row>
    <row r="25" spans="1:2" x14ac:dyDescent="0.25">
      <c r="A25" s="2" t="s">
        <v>4745</v>
      </c>
      <c r="B25" s="2" t="s">
        <v>4746</v>
      </c>
    </row>
    <row r="26" spans="1:2" x14ac:dyDescent="0.25">
      <c r="A26" s="2" t="s">
        <v>4747</v>
      </c>
      <c r="B26" s="2" t="s">
        <v>4748</v>
      </c>
    </row>
    <row r="27" spans="1:2" x14ac:dyDescent="0.25">
      <c r="A27" s="2" t="s">
        <v>4749</v>
      </c>
      <c r="B27" s="2" t="s">
        <v>4750</v>
      </c>
    </row>
    <row r="28" spans="1:2" x14ac:dyDescent="0.25">
      <c r="A28" s="2" t="s">
        <v>4751</v>
      </c>
      <c r="B28" s="2" t="s">
        <v>4752</v>
      </c>
    </row>
    <row r="29" spans="1:2" x14ac:dyDescent="0.25">
      <c r="A29" s="2" t="s">
        <v>4753</v>
      </c>
      <c r="B29" s="2" t="s">
        <v>4754</v>
      </c>
    </row>
    <row r="30" spans="1:2" x14ac:dyDescent="0.25">
      <c r="A30" s="2" t="s">
        <v>4755</v>
      </c>
      <c r="B30" s="2" t="s">
        <v>4756</v>
      </c>
    </row>
    <row r="31" spans="1:2" x14ac:dyDescent="0.25">
      <c r="A31" s="2" t="s">
        <v>4757</v>
      </c>
      <c r="B31" s="2" t="s">
        <v>4758</v>
      </c>
    </row>
    <row r="32" spans="1:2" x14ac:dyDescent="0.25">
      <c r="A32" s="2" t="s">
        <v>4759</v>
      </c>
      <c r="B32" s="2" t="s">
        <v>4760</v>
      </c>
    </row>
    <row r="33" spans="1:2" x14ac:dyDescent="0.25">
      <c r="A33" s="2" t="s">
        <v>4761</v>
      </c>
      <c r="B33" s="2" t="s">
        <v>4762</v>
      </c>
    </row>
    <row r="34" spans="1:2" x14ac:dyDescent="0.25">
      <c r="A34" s="2" t="s">
        <v>4763</v>
      </c>
      <c r="B34" s="2" t="s">
        <v>4764</v>
      </c>
    </row>
    <row r="35" spans="1:2" x14ac:dyDescent="0.25">
      <c r="A35" s="2" t="s">
        <v>4765</v>
      </c>
      <c r="B35" s="2" t="s">
        <v>4766</v>
      </c>
    </row>
    <row r="36" spans="1:2" x14ac:dyDescent="0.25">
      <c r="A36" s="2" t="s">
        <v>4767</v>
      </c>
      <c r="B36" s="2" t="s">
        <v>4768</v>
      </c>
    </row>
    <row r="37" spans="1:2" x14ac:dyDescent="0.25">
      <c r="A37" s="2" t="s">
        <v>4769</v>
      </c>
      <c r="B37" s="2" t="s">
        <v>4770</v>
      </c>
    </row>
    <row r="38" spans="1:2" x14ac:dyDescent="0.25">
      <c r="A38" s="2" t="s">
        <v>4771</v>
      </c>
      <c r="B38" s="2" t="s">
        <v>4772</v>
      </c>
    </row>
    <row r="39" spans="1:2" x14ac:dyDescent="0.25">
      <c r="A39" s="2" t="s">
        <v>4773</v>
      </c>
      <c r="B39" s="2" t="s">
        <v>4774</v>
      </c>
    </row>
    <row r="40" spans="1:2" x14ac:dyDescent="0.25">
      <c r="A40" s="2" t="s">
        <v>4775</v>
      </c>
      <c r="B40" s="2" t="s">
        <v>4776</v>
      </c>
    </row>
    <row r="41" spans="1:2" x14ac:dyDescent="0.25">
      <c r="A41" s="2" t="s">
        <v>4777</v>
      </c>
      <c r="B41" s="2" t="s">
        <v>4778</v>
      </c>
    </row>
    <row r="42" spans="1:2" x14ac:dyDescent="0.25">
      <c r="A42" s="2" t="s">
        <v>4779</v>
      </c>
      <c r="B42" s="2" t="s">
        <v>4780</v>
      </c>
    </row>
    <row r="44" spans="1:2" x14ac:dyDescent="0.25">
      <c r="A44" s="2" t="s">
        <v>4781</v>
      </c>
      <c r="B44" s="2" t="s">
        <v>4713</v>
      </c>
    </row>
    <row r="46" spans="1:2" x14ac:dyDescent="0.25">
      <c r="A46" s="2" t="s">
        <v>4782</v>
      </c>
      <c r="B46" s="2" t="s">
        <v>4783</v>
      </c>
    </row>
    <row r="47" spans="1:2" x14ac:dyDescent="0.25">
      <c r="A47" s="2" t="s">
        <v>4784</v>
      </c>
      <c r="B47" s="2" t="s">
        <v>4785</v>
      </c>
    </row>
    <row r="48" spans="1:2" x14ac:dyDescent="0.25">
      <c r="A48" s="2" t="s">
        <v>4786</v>
      </c>
      <c r="B48" s="2" t="s">
        <v>4787</v>
      </c>
    </row>
    <row r="49" spans="1:2" x14ac:dyDescent="0.25">
      <c r="A49" s="2" t="s">
        <v>4788</v>
      </c>
      <c r="B49" s="2" t="s">
        <v>4789</v>
      </c>
    </row>
    <row r="50" spans="1:2" x14ac:dyDescent="0.25">
      <c r="A50" s="2" t="s">
        <v>4790</v>
      </c>
      <c r="B50" s="2" t="s">
        <v>4791</v>
      </c>
    </row>
    <row r="51" spans="1:2" x14ac:dyDescent="0.25">
      <c r="A51" s="2" t="s">
        <v>4792</v>
      </c>
      <c r="B51" s="2" t="s">
        <v>4793</v>
      </c>
    </row>
    <row r="52" spans="1:2" x14ac:dyDescent="0.25">
      <c r="A52" s="2" t="s">
        <v>4794</v>
      </c>
      <c r="B52" s="2" t="s">
        <v>4795</v>
      </c>
    </row>
    <row r="53" spans="1:2" x14ac:dyDescent="0.25">
      <c r="A53" s="2" t="s">
        <v>4796</v>
      </c>
      <c r="B53" s="2" t="s">
        <v>4797</v>
      </c>
    </row>
    <row r="54" spans="1:2" x14ac:dyDescent="0.25">
      <c r="A54" s="2" t="s">
        <v>4798</v>
      </c>
      <c r="B54" s="2" t="s">
        <v>4778</v>
      </c>
    </row>
    <row r="55" spans="1:2" x14ac:dyDescent="0.25">
      <c r="A55" s="2" t="s">
        <v>4799</v>
      </c>
      <c r="B55" s="2" t="s">
        <v>4800</v>
      </c>
    </row>
    <row r="56" spans="1:2" x14ac:dyDescent="0.25">
      <c r="A56" s="2" t="s">
        <v>4801</v>
      </c>
      <c r="B56" s="2" t="s">
        <v>4802</v>
      </c>
    </row>
    <row r="57" spans="1:2" x14ac:dyDescent="0.25">
      <c r="A57" s="2" t="s">
        <v>4803</v>
      </c>
      <c r="B57" s="2" t="s">
        <v>4804</v>
      </c>
    </row>
    <row r="58" spans="1:2" x14ac:dyDescent="0.25">
      <c r="A58" s="2" t="s">
        <v>4805</v>
      </c>
      <c r="B58" s="2" t="s">
        <v>4806</v>
      </c>
    </row>
    <row r="59" spans="1:2" x14ac:dyDescent="0.25">
      <c r="A59" s="2" t="s">
        <v>4807</v>
      </c>
      <c r="B59" s="2" t="s">
        <v>4808</v>
      </c>
    </row>
    <row r="60" spans="1:2" x14ac:dyDescent="0.25">
      <c r="A60" s="2" t="s">
        <v>4809</v>
      </c>
      <c r="B60" s="2" t="s">
        <v>4810</v>
      </c>
    </row>
    <row r="61" spans="1:2" x14ac:dyDescent="0.25">
      <c r="A61" s="2" t="s">
        <v>4811</v>
      </c>
      <c r="B61" s="2" t="s">
        <v>4812</v>
      </c>
    </row>
    <row r="62" spans="1:2" x14ac:dyDescent="0.25">
      <c r="A62" s="2" t="s">
        <v>4813</v>
      </c>
      <c r="B62" s="2" t="s">
        <v>4814</v>
      </c>
    </row>
    <row r="63" spans="1:2" x14ac:dyDescent="0.25">
      <c r="A63" s="2" t="s">
        <v>4815</v>
      </c>
      <c r="B63" s="2" t="s">
        <v>4816</v>
      </c>
    </row>
    <row r="64" spans="1:2" x14ac:dyDescent="0.25">
      <c r="A64" s="2" t="s">
        <v>4817</v>
      </c>
      <c r="B64" s="2" t="s">
        <v>4818</v>
      </c>
    </row>
    <row r="65" spans="1:2" x14ac:dyDescent="0.25">
      <c r="A65" s="2" t="s">
        <v>4819</v>
      </c>
      <c r="B65" s="2" t="s">
        <v>4820</v>
      </c>
    </row>
    <row r="66" spans="1:2" x14ac:dyDescent="0.25">
      <c r="A66" s="2" t="s">
        <v>4821</v>
      </c>
      <c r="B66" s="2" t="s">
        <v>4822</v>
      </c>
    </row>
    <row r="67" spans="1:2" x14ac:dyDescent="0.25">
      <c r="A67" s="2" t="s">
        <v>4823</v>
      </c>
      <c r="B67" s="2" t="s">
        <v>4824</v>
      </c>
    </row>
    <row r="68" spans="1:2" x14ac:dyDescent="0.25">
      <c r="A68" s="2" t="s">
        <v>4825</v>
      </c>
      <c r="B68" s="2" t="s">
        <v>4826</v>
      </c>
    </row>
    <row r="69" spans="1:2" x14ac:dyDescent="0.25">
      <c r="A69" s="2" t="s">
        <v>4827</v>
      </c>
      <c r="B69" s="2" t="s">
        <v>4828</v>
      </c>
    </row>
    <row r="70" spans="1:2" x14ac:dyDescent="0.25">
      <c r="A70" s="2" t="s">
        <v>4829</v>
      </c>
      <c r="B70" s="2" t="s">
        <v>4830</v>
      </c>
    </row>
    <row r="71" spans="1:2" x14ac:dyDescent="0.25">
      <c r="A71" s="2" t="s">
        <v>4831</v>
      </c>
      <c r="B71" s="2" t="s">
        <v>4832</v>
      </c>
    </row>
    <row r="72" spans="1:2" x14ac:dyDescent="0.25">
      <c r="A72" s="2" t="s">
        <v>4833</v>
      </c>
      <c r="B72" s="2" t="s">
        <v>4834</v>
      </c>
    </row>
    <row r="73" spans="1:2" x14ac:dyDescent="0.25">
      <c r="A73" s="2" t="s">
        <v>4835</v>
      </c>
      <c r="B73" s="2" t="s">
        <v>4836</v>
      </c>
    </row>
    <row r="74" spans="1:2" x14ac:dyDescent="0.25">
      <c r="A74" s="2" t="s">
        <v>4837</v>
      </c>
      <c r="B74" s="2" t="s">
        <v>4838</v>
      </c>
    </row>
    <row r="75" spans="1:2" x14ac:dyDescent="0.25">
      <c r="A75" s="2" t="s">
        <v>4839</v>
      </c>
      <c r="B75" s="2" t="s">
        <v>4840</v>
      </c>
    </row>
    <row r="76" spans="1:2" x14ac:dyDescent="0.25">
      <c r="A76" s="2" t="s">
        <v>4841</v>
      </c>
      <c r="B76" s="2" t="s">
        <v>4842</v>
      </c>
    </row>
    <row r="77" spans="1:2" x14ac:dyDescent="0.25">
      <c r="A77" s="2" t="s">
        <v>4843</v>
      </c>
      <c r="B77" s="2" t="s">
        <v>4844</v>
      </c>
    </row>
    <row r="78" spans="1:2" x14ac:dyDescent="0.25">
      <c r="A78" s="2" t="s">
        <v>4845</v>
      </c>
      <c r="B78" s="2" t="s">
        <v>4846</v>
      </c>
    </row>
    <row r="79" spans="1:2" x14ac:dyDescent="0.25">
      <c r="A79" s="2" t="s">
        <v>4847</v>
      </c>
      <c r="B79" s="2" t="s">
        <v>4848</v>
      </c>
    </row>
    <row r="80" spans="1:2" x14ac:dyDescent="0.25">
      <c r="A80" s="2" t="s">
        <v>4849</v>
      </c>
      <c r="B80" s="2" t="s">
        <v>4850</v>
      </c>
    </row>
    <row r="81" spans="1:2" x14ac:dyDescent="0.25">
      <c r="A81" s="2" t="s">
        <v>4851</v>
      </c>
      <c r="B81" s="2" t="s">
        <v>4852</v>
      </c>
    </row>
    <row r="82" spans="1:2" x14ac:dyDescent="0.25">
      <c r="A82" s="2" t="s">
        <v>4853</v>
      </c>
      <c r="B82" s="2" t="s">
        <v>4854</v>
      </c>
    </row>
    <row r="83" spans="1:2" x14ac:dyDescent="0.25">
      <c r="A83" s="2" t="s">
        <v>4855</v>
      </c>
      <c r="B83" s="2" t="s">
        <v>4856</v>
      </c>
    </row>
    <row r="84" spans="1:2" x14ac:dyDescent="0.25">
      <c r="A84" s="2" t="s">
        <v>4857</v>
      </c>
      <c r="B84" s="2" t="s">
        <v>4858</v>
      </c>
    </row>
    <row r="85" spans="1:2" x14ac:dyDescent="0.25">
      <c r="A85" s="2" t="s">
        <v>4859</v>
      </c>
      <c r="B85" s="2" t="s">
        <v>4860</v>
      </c>
    </row>
    <row r="86" spans="1:2" x14ac:dyDescent="0.25">
      <c r="A86" s="2" t="s">
        <v>4861</v>
      </c>
      <c r="B86" s="2" t="s">
        <v>4862</v>
      </c>
    </row>
    <row r="87" spans="1:2" x14ac:dyDescent="0.25">
      <c r="A87" s="2" t="s">
        <v>4863</v>
      </c>
      <c r="B87" s="2" t="s">
        <v>4864</v>
      </c>
    </row>
    <row r="88" spans="1:2" x14ac:dyDescent="0.25">
      <c r="A88" s="2" t="s">
        <v>4865</v>
      </c>
      <c r="B88" s="2" t="s">
        <v>4866</v>
      </c>
    </row>
    <row r="89" spans="1:2" x14ac:dyDescent="0.25">
      <c r="A89" s="2" t="s">
        <v>4867</v>
      </c>
      <c r="B89" s="2" t="s">
        <v>4868</v>
      </c>
    </row>
    <row r="90" spans="1:2" x14ac:dyDescent="0.25">
      <c r="A90" s="2" t="s">
        <v>4869</v>
      </c>
      <c r="B90" s="2" t="s">
        <v>4870</v>
      </c>
    </row>
    <row r="91" spans="1:2" x14ac:dyDescent="0.25">
      <c r="A91" s="2" t="s">
        <v>4871</v>
      </c>
      <c r="B91" s="2" t="s">
        <v>4872</v>
      </c>
    </row>
    <row r="92" spans="1:2" x14ac:dyDescent="0.25">
      <c r="A92" s="2" t="s">
        <v>4873</v>
      </c>
      <c r="B92" s="2" t="s">
        <v>4874</v>
      </c>
    </row>
    <row r="93" spans="1:2" x14ac:dyDescent="0.25">
      <c r="A93" s="2" t="s">
        <v>4875</v>
      </c>
      <c r="B93" s="2" t="s">
        <v>4876</v>
      </c>
    </row>
    <row r="94" spans="1:2" x14ac:dyDescent="0.25">
      <c r="A94" s="2" t="s">
        <v>4877</v>
      </c>
      <c r="B94" s="2" t="s">
        <v>4878</v>
      </c>
    </row>
    <row r="95" spans="1:2" x14ac:dyDescent="0.25">
      <c r="A95" s="2" t="s">
        <v>4879</v>
      </c>
      <c r="B95" s="2" t="s">
        <v>4880</v>
      </c>
    </row>
    <row r="96" spans="1:2" x14ac:dyDescent="0.25">
      <c r="A96" s="2" t="s">
        <v>4881</v>
      </c>
      <c r="B96" s="2" t="s">
        <v>4882</v>
      </c>
    </row>
    <row r="97" spans="1:2" x14ac:dyDescent="0.25">
      <c r="A97" s="2" t="s">
        <v>4883</v>
      </c>
      <c r="B97" s="2" t="s">
        <v>4884</v>
      </c>
    </row>
    <row r="98" spans="1:2" x14ac:dyDescent="0.25">
      <c r="A98" s="2" t="s">
        <v>4885</v>
      </c>
      <c r="B98" s="2" t="s">
        <v>4886</v>
      </c>
    </row>
    <row r="99" spans="1:2" x14ac:dyDescent="0.25">
      <c r="A99" s="2" t="s">
        <v>4887</v>
      </c>
      <c r="B99" s="2" t="s">
        <v>4888</v>
      </c>
    </row>
    <row r="100" spans="1:2" x14ac:dyDescent="0.25">
      <c r="A100" s="2" t="s">
        <v>4889</v>
      </c>
      <c r="B100" s="2" t="s">
        <v>4890</v>
      </c>
    </row>
    <row r="101" spans="1:2" x14ac:dyDescent="0.25">
      <c r="A101" s="2" t="s">
        <v>4891</v>
      </c>
      <c r="B101" s="2" t="s">
        <v>4892</v>
      </c>
    </row>
    <row r="102" spans="1:2" x14ac:dyDescent="0.25">
      <c r="A102" s="2" t="s">
        <v>4893</v>
      </c>
      <c r="B102" s="2" t="s">
        <v>4894</v>
      </c>
    </row>
    <row r="103" spans="1:2" x14ac:dyDescent="0.25">
      <c r="A103" s="2" t="s">
        <v>4895</v>
      </c>
      <c r="B103" s="2" t="s">
        <v>4896</v>
      </c>
    </row>
    <row r="104" spans="1:2" x14ac:dyDescent="0.25">
      <c r="A104" s="2" t="s">
        <v>4897</v>
      </c>
      <c r="B104" s="2" t="s">
        <v>4898</v>
      </c>
    </row>
    <row r="105" spans="1:2" x14ac:dyDescent="0.25">
      <c r="A105" s="2" t="s">
        <v>4899</v>
      </c>
      <c r="B105" s="2" t="s">
        <v>4886</v>
      </c>
    </row>
    <row r="106" spans="1:2" x14ac:dyDescent="0.25">
      <c r="A106" s="2" t="s">
        <v>4900</v>
      </c>
      <c r="B106" s="2" t="s">
        <v>4901</v>
      </c>
    </row>
    <row r="107" spans="1:2" x14ac:dyDescent="0.25">
      <c r="A107" s="2" t="s">
        <v>4902</v>
      </c>
      <c r="B107" s="2" t="s">
        <v>4903</v>
      </c>
    </row>
    <row r="108" spans="1:2" x14ac:dyDescent="0.25">
      <c r="A108" s="2" t="s">
        <v>4904</v>
      </c>
      <c r="B108" s="2" t="s">
        <v>4905</v>
      </c>
    </row>
    <row r="109" spans="1:2" x14ac:dyDescent="0.25">
      <c r="A109" s="2" t="s">
        <v>4906</v>
      </c>
      <c r="B109" s="2" t="s">
        <v>4907</v>
      </c>
    </row>
    <row r="110" spans="1:2" x14ac:dyDescent="0.25">
      <c r="A110" s="2" t="s">
        <v>4908</v>
      </c>
      <c r="B110" s="2" t="s">
        <v>4909</v>
      </c>
    </row>
    <row r="111" spans="1:2" x14ac:dyDescent="0.25">
      <c r="A111" s="2" t="s">
        <v>4910</v>
      </c>
      <c r="B111" s="2" t="s">
        <v>4911</v>
      </c>
    </row>
    <row r="112" spans="1:2" x14ac:dyDescent="0.25">
      <c r="A112" s="2" t="s">
        <v>4912</v>
      </c>
      <c r="B112" s="2" t="s">
        <v>4913</v>
      </c>
    </row>
    <row r="113" spans="1:2" x14ac:dyDescent="0.25">
      <c r="A113" s="2" t="s">
        <v>4914</v>
      </c>
      <c r="B113" s="2" t="s">
        <v>4915</v>
      </c>
    </row>
    <row r="114" spans="1:2" x14ac:dyDescent="0.25">
      <c r="A114" s="2" t="s">
        <v>4916</v>
      </c>
      <c r="B114" s="2" t="s">
        <v>4917</v>
      </c>
    </row>
    <row r="115" spans="1:2" x14ac:dyDescent="0.25">
      <c r="A115" s="2" t="s">
        <v>4918</v>
      </c>
      <c r="B115" s="2" t="s">
        <v>4919</v>
      </c>
    </row>
    <row r="116" spans="1:2" x14ac:dyDescent="0.25">
      <c r="A116" s="2" t="s">
        <v>4920</v>
      </c>
      <c r="B116" s="2" t="s">
        <v>4921</v>
      </c>
    </row>
    <row r="117" spans="1:2" x14ac:dyDescent="0.25">
      <c r="A117" s="2" t="s">
        <v>4922</v>
      </c>
      <c r="B117" s="2" t="s">
        <v>4923</v>
      </c>
    </row>
    <row r="118" spans="1:2" x14ac:dyDescent="0.25">
      <c r="A118" s="2" t="s">
        <v>4924</v>
      </c>
      <c r="B118" s="2" t="s">
        <v>4925</v>
      </c>
    </row>
    <row r="119" spans="1:2" x14ac:dyDescent="0.25">
      <c r="A119" s="2" t="s">
        <v>4926</v>
      </c>
      <c r="B119" s="2" t="s">
        <v>4927</v>
      </c>
    </row>
    <row r="120" spans="1:2" x14ac:dyDescent="0.25">
      <c r="A120" s="2" t="s">
        <v>4928</v>
      </c>
      <c r="B120" s="2" t="s">
        <v>4929</v>
      </c>
    </row>
    <row r="121" spans="1:2" x14ac:dyDescent="0.25">
      <c r="A121" s="2" t="s">
        <v>4930</v>
      </c>
      <c r="B121" s="2" t="s">
        <v>4931</v>
      </c>
    </row>
    <row r="122" spans="1:2" x14ac:dyDescent="0.25">
      <c r="A122" s="2" t="s">
        <v>4932</v>
      </c>
      <c r="B122" s="2" t="s">
        <v>4933</v>
      </c>
    </row>
    <row r="123" spans="1:2" x14ac:dyDescent="0.25">
      <c r="A123" s="2" t="s">
        <v>4934</v>
      </c>
      <c r="B123" s="2" t="s">
        <v>4935</v>
      </c>
    </row>
    <row r="125" spans="1:2" x14ac:dyDescent="0.25">
      <c r="A125" s="2" t="s">
        <v>4936</v>
      </c>
      <c r="B125" s="2" t="s">
        <v>4713</v>
      </c>
    </row>
    <row r="127" spans="1:2" x14ac:dyDescent="0.25">
      <c r="A127" s="2" t="s">
        <v>4937</v>
      </c>
      <c r="B127" s="2" t="s">
        <v>4938</v>
      </c>
    </row>
    <row r="128" spans="1:2" x14ac:dyDescent="0.25">
      <c r="A128" s="2" t="s">
        <v>4939</v>
      </c>
      <c r="B128" s="2" t="s">
        <v>4940</v>
      </c>
    </row>
    <row r="129" spans="1:2" x14ac:dyDescent="0.25">
      <c r="A129" s="2" t="s">
        <v>4941</v>
      </c>
      <c r="B129" s="2" t="s">
        <v>4942</v>
      </c>
    </row>
    <row r="130" spans="1:2" x14ac:dyDescent="0.25">
      <c r="A130" s="2" t="s">
        <v>4943</v>
      </c>
      <c r="B130" s="2" t="s">
        <v>4944</v>
      </c>
    </row>
    <row r="131" spans="1:2" x14ac:dyDescent="0.25">
      <c r="A131" s="2" t="s">
        <v>4945</v>
      </c>
      <c r="B131" s="2" t="s">
        <v>4946</v>
      </c>
    </row>
    <row r="132" spans="1:2" x14ac:dyDescent="0.25">
      <c r="A132" s="2" t="s">
        <v>4947</v>
      </c>
      <c r="B132" s="2" t="s">
        <v>4948</v>
      </c>
    </row>
    <row r="133" spans="1:2" x14ac:dyDescent="0.25">
      <c r="A133" s="2" t="s">
        <v>4949</v>
      </c>
      <c r="B133" s="2" t="s">
        <v>4950</v>
      </c>
    </row>
    <row r="134" spans="1:2" x14ac:dyDescent="0.25">
      <c r="A134" s="2" t="s">
        <v>4951</v>
      </c>
      <c r="B134" s="2" t="s">
        <v>4952</v>
      </c>
    </row>
    <row r="135" spans="1:2" x14ac:dyDescent="0.25">
      <c r="A135" s="2" t="s">
        <v>4953</v>
      </c>
      <c r="B135" s="2" t="s">
        <v>4954</v>
      </c>
    </row>
    <row r="136" spans="1:2" x14ac:dyDescent="0.25">
      <c r="A136" s="2" t="s">
        <v>4955</v>
      </c>
      <c r="B136" s="2" t="s">
        <v>4956</v>
      </c>
    </row>
    <row r="137" spans="1:2" x14ac:dyDescent="0.25">
      <c r="A137" s="2" t="s">
        <v>4957</v>
      </c>
      <c r="B137" s="2" t="s">
        <v>4958</v>
      </c>
    </row>
    <row r="138" spans="1:2" x14ac:dyDescent="0.25">
      <c r="A138" s="2" t="s">
        <v>4959</v>
      </c>
      <c r="B138" s="2" t="s">
        <v>4960</v>
      </c>
    </row>
    <row r="139" spans="1:2" x14ac:dyDescent="0.25">
      <c r="A139" s="2" t="s">
        <v>4961</v>
      </c>
      <c r="B139" s="2" t="s">
        <v>4962</v>
      </c>
    </row>
    <row r="140" spans="1:2" x14ac:dyDescent="0.25">
      <c r="A140" s="2" t="s">
        <v>4963</v>
      </c>
      <c r="B140" s="2" t="s">
        <v>4964</v>
      </c>
    </row>
    <row r="141" spans="1:2" x14ac:dyDescent="0.25">
      <c r="A141" s="2" t="s">
        <v>4965</v>
      </c>
      <c r="B141" s="2" t="s">
        <v>4966</v>
      </c>
    </row>
    <row r="142" spans="1:2" x14ac:dyDescent="0.25">
      <c r="A142" s="2" t="s">
        <v>4967</v>
      </c>
      <c r="B142" s="2" t="s">
        <v>4968</v>
      </c>
    </row>
    <row r="143" spans="1:2" x14ac:dyDescent="0.25">
      <c r="A143" s="2" t="s">
        <v>4969</v>
      </c>
      <c r="B143" s="2" t="s">
        <v>4970</v>
      </c>
    </row>
    <row r="144" spans="1:2" x14ac:dyDescent="0.25">
      <c r="A144" s="2" t="s">
        <v>4971</v>
      </c>
      <c r="B144" s="2" t="s">
        <v>4972</v>
      </c>
    </row>
    <row r="145" spans="1:2" x14ac:dyDescent="0.25">
      <c r="A145" s="2" t="s">
        <v>4973</v>
      </c>
      <c r="B145" s="2" t="s">
        <v>4974</v>
      </c>
    </row>
    <row r="146" spans="1:2" x14ac:dyDescent="0.25">
      <c r="A146" s="2" t="s">
        <v>4975</v>
      </c>
      <c r="B146" s="2" t="s">
        <v>4976</v>
      </c>
    </row>
    <row r="147" spans="1:2" x14ac:dyDescent="0.25">
      <c r="A147" s="2" t="s">
        <v>4977</v>
      </c>
      <c r="B147" s="2" t="s">
        <v>4978</v>
      </c>
    </row>
    <row r="148" spans="1:2" x14ac:dyDescent="0.25">
      <c r="A148" s="2" t="s">
        <v>4979</v>
      </c>
      <c r="B148" s="2" t="s">
        <v>4980</v>
      </c>
    </row>
    <row r="149" spans="1:2" x14ac:dyDescent="0.25">
      <c r="A149" s="2" t="s">
        <v>4981</v>
      </c>
      <c r="B149" s="2" t="s">
        <v>4982</v>
      </c>
    </row>
    <row r="150" spans="1:2" x14ac:dyDescent="0.25">
      <c r="A150" s="2" t="s">
        <v>4983</v>
      </c>
      <c r="B150" s="2" t="s">
        <v>4984</v>
      </c>
    </row>
    <row r="151" spans="1:2" x14ac:dyDescent="0.25">
      <c r="A151" s="2" t="s">
        <v>4985</v>
      </c>
      <c r="B151" s="2" t="s">
        <v>4986</v>
      </c>
    </row>
    <row r="152" spans="1:2" x14ac:dyDescent="0.25">
      <c r="A152" s="2" t="s">
        <v>4987</v>
      </c>
      <c r="B152" s="2" t="s">
        <v>4988</v>
      </c>
    </row>
    <row r="153" spans="1:2" x14ac:dyDescent="0.25">
      <c r="A153" s="2" t="s">
        <v>4989</v>
      </c>
      <c r="B153" s="2" t="s">
        <v>4990</v>
      </c>
    </row>
    <row r="154" spans="1:2" x14ac:dyDescent="0.25">
      <c r="A154" s="2" t="s">
        <v>4991</v>
      </c>
      <c r="B154" s="2" t="s">
        <v>4992</v>
      </c>
    </row>
    <row r="155" spans="1:2" x14ac:dyDescent="0.25">
      <c r="A155" s="2" t="s">
        <v>4993</v>
      </c>
      <c r="B155" s="2" t="s">
        <v>4994</v>
      </c>
    </row>
    <row r="156" spans="1:2" x14ac:dyDescent="0.25">
      <c r="A156" s="2" t="s">
        <v>4995</v>
      </c>
      <c r="B156" s="2" t="s">
        <v>4996</v>
      </c>
    </row>
    <row r="157" spans="1:2" x14ac:dyDescent="0.25">
      <c r="A157" s="2" t="s">
        <v>4997</v>
      </c>
      <c r="B157" s="2" t="s">
        <v>4998</v>
      </c>
    </row>
    <row r="158" spans="1:2" x14ac:dyDescent="0.25">
      <c r="A158" s="2" t="s">
        <v>4999</v>
      </c>
      <c r="B158" s="2" t="s">
        <v>5000</v>
      </c>
    </row>
    <row r="159" spans="1:2" x14ac:dyDescent="0.25">
      <c r="A159" s="2" t="s">
        <v>5001</v>
      </c>
      <c r="B159" s="2" t="s">
        <v>5002</v>
      </c>
    </row>
    <row r="160" spans="1:2" x14ac:dyDescent="0.25">
      <c r="A160" s="2" t="s">
        <v>5003</v>
      </c>
      <c r="B160" s="2" t="s">
        <v>5004</v>
      </c>
    </row>
    <row r="161" spans="1:2" x14ac:dyDescent="0.25">
      <c r="A161" s="2" t="s">
        <v>5005</v>
      </c>
      <c r="B161" s="2" t="s">
        <v>5006</v>
      </c>
    </row>
    <row r="162" spans="1:2" x14ac:dyDescent="0.25">
      <c r="A162" s="2" t="s">
        <v>5007</v>
      </c>
      <c r="B162" s="2" t="s">
        <v>5008</v>
      </c>
    </row>
    <row r="163" spans="1:2" x14ac:dyDescent="0.25">
      <c r="A163" s="2" t="s">
        <v>5009</v>
      </c>
      <c r="B163" s="2" t="s">
        <v>5010</v>
      </c>
    </row>
    <row r="164" spans="1:2" x14ac:dyDescent="0.25">
      <c r="A164" s="2" t="s">
        <v>5011</v>
      </c>
      <c r="B164" s="2" t="s">
        <v>5012</v>
      </c>
    </row>
    <row r="165" spans="1:2" x14ac:dyDescent="0.25">
      <c r="A165" s="2" t="s">
        <v>5013</v>
      </c>
      <c r="B165" s="2" t="s">
        <v>5014</v>
      </c>
    </row>
    <row r="166" spans="1:2" x14ac:dyDescent="0.25">
      <c r="A166" s="2" t="s">
        <v>5015</v>
      </c>
      <c r="B166" s="2" t="s">
        <v>5016</v>
      </c>
    </row>
    <row r="167" spans="1:2" x14ac:dyDescent="0.25">
      <c r="A167" s="2" t="s">
        <v>5017</v>
      </c>
      <c r="B167" s="2" t="s">
        <v>5018</v>
      </c>
    </row>
    <row r="168" spans="1:2" x14ac:dyDescent="0.25">
      <c r="A168" s="2" t="s">
        <v>5019</v>
      </c>
      <c r="B168" s="2" t="s">
        <v>5020</v>
      </c>
    </row>
    <row r="169" spans="1:2" x14ac:dyDescent="0.25">
      <c r="A169" s="2" t="s">
        <v>5021</v>
      </c>
      <c r="B169" s="2" t="s">
        <v>5022</v>
      </c>
    </row>
    <row r="170" spans="1:2" x14ac:dyDescent="0.25">
      <c r="A170" s="2" t="s">
        <v>5023</v>
      </c>
      <c r="B170" s="2" t="s">
        <v>5024</v>
      </c>
    </row>
    <row r="171" spans="1:2" x14ac:dyDescent="0.25">
      <c r="A171" s="2" t="s">
        <v>5025</v>
      </c>
      <c r="B171" s="2" t="s">
        <v>5026</v>
      </c>
    </row>
    <row r="172" spans="1:2" x14ac:dyDescent="0.25">
      <c r="A172" s="2" t="s">
        <v>5027</v>
      </c>
      <c r="B172" s="2" t="s">
        <v>5028</v>
      </c>
    </row>
    <row r="173" spans="1:2" x14ac:dyDescent="0.25">
      <c r="A173" s="2" t="s">
        <v>5029</v>
      </c>
      <c r="B173" s="2" t="s">
        <v>5030</v>
      </c>
    </row>
    <row r="174" spans="1:2" x14ac:dyDescent="0.25">
      <c r="A174" s="2" t="s">
        <v>5031</v>
      </c>
      <c r="B174" s="2" t="s">
        <v>5032</v>
      </c>
    </row>
    <row r="175" spans="1:2" x14ac:dyDescent="0.25">
      <c r="A175" s="2" t="s">
        <v>5033</v>
      </c>
      <c r="B175" s="2" t="s">
        <v>5034</v>
      </c>
    </row>
    <row r="176" spans="1:2" x14ac:dyDescent="0.25">
      <c r="A176" s="2" t="s">
        <v>5035</v>
      </c>
      <c r="B176" s="2" t="s">
        <v>5036</v>
      </c>
    </row>
    <row r="177" spans="1:2" x14ac:dyDescent="0.25">
      <c r="A177" s="2" t="s">
        <v>5037</v>
      </c>
      <c r="B177" s="2" t="s">
        <v>5038</v>
      </c>
    </row>
    <row r="178" spans="1:2" x14ac:dyDescent="0.25">
      <c r="A178" s="2" t="s">
        <v>5039</v>
      </c>
      <c r="B178" s="2" t="s">
        <v>5040</v>
      </c>
    </row>
    <row r="179" spans="1:2" x14ac:dyDescent="0.25">
      <c r="A179" s="2" t="s">
        <v>5041</v>
      </c>
      <c r="B179" s="2" t="s">
        <v>5042</v>
      </c>
    </row>
    <row r="180" spans="1:2" x14ac:dyDescent="0.25">
      <c r="A180" s="2" t="s">
        <v>5043</v>
      </c>
      <c r="B180" s="2" t="s">
        <v>5044</v>
      </c>
    </row>
    <row r="181" spans="1:2" x14ac:dyDescent="0.25">
      <c r="A181" s="2" t="s">
        <v>5045</v>
      </c>
      <c r="B181" s="2" t="s">
        <v>5046</v>
      </c>
    </row>
    <row r="182" spans="1:2" x14ac:dyDescent="0.25">
      <c r="A182" s="2" t="s">
        <v>5047</v>
      </c>
      <c r="B182" s="2" t="s">
        <v>5046</v>
      </c>
    </row>
    <row r="183" spans="1:2" x14ac:dyDescent="0.25">
      <c r="A183" s="2" t="s">
        <v>5048</v>
      </c>
      <c r="B183" s="2" t="s">
        <v>5049</v>
      </c>
    </row>
    <row r="184" spans="1:2" x14ac:dyDescent="0.25">
      <c r="A184" s="2" t="s">
        <v>5050</v>
      </c>
      <c r="B184" s="2" t="s">
        <v>5051</v>
      </c>
    </row>
    <row r="185" spans="1:2" x14ac:dyDescent="0.25">
      <c r="A185" s="2" t="s">
        <v>5052</v>
      </c>
      <c r="B185" s="2" t="s">
        <v>5053</v>
      </c>
    </row>
    <row r="186" spans="1:2" x14ac:dyDescent="0.25">
      <c r="A186" s="2" t="s">
        <v>5054</v>
      </c>
      <c r="B186" s="2" t="s">
        <v>5055</v>
      </c>
    </row>
    <row r="187" spans="1:2" x14ac:dyDescent="0.25">
      <c r="A187" s="2" t="s">
        <v>5056</v>
      </c>
      <c r="B187" s="2" t="s">
        <v>5057</v>
      </c>
    </row>
    <row r="188" spans="1:2" x14ac:dyDescent="0.25">
      <c r="A188" s="2" t="s">
        <v>5058</v>
      </c>
      <c r="B188" s="2" t="s">
        <v>5059</v>
      </c>
    </row>
    <row r="189" spans="1:2" x14ac:dyDescent="0.25">
      <c r="A189" s="2" t="s">
        <v>5060</v>
      </c>
      <c r="B189" s="2" t="s">
        <v>5061</v>
      </c>
    </row>
    <row r="190" spans="1:2" x14ac:dyDescent="0.25">
      <c r="A190" s="2" t="s">
        <v>5062</v>
      </c>
      <c r="B190" s="2" t="s">
        <v>5063</v>
      </c>
    </row>
    <row r="191" spans="1:2" x14ac:dyDescent="0.25">
      <c r="A191" s="2" t="s">
        <v>5064</v>
      </c>
      <c r="B191" s="2" t="s">
        <v>5065</v>
      </c>
    </row>
    <row r="192" spans="1:2" x14ac:dyDescent="0.25">
      <c r="A192" s="2" t="s">
        <v>5066</v>
      </c>
      <c r="B192" s="2" t="s">
        <v>5067</v>
      </c>
    </row>
    <row r="193" spans="1:2" x14ac:dyDescent="0.25">
      <c r="A193" s="2" t="s">
        <v>5068</v>
      </c>
      <c r="B193" s="2" t="s">
        <v>5069</v>
      </c>
    </row>
    <row r="194" spans="1:2" x14ac:dyDescent="0.25">
      <c r="A194" s="2" t="s">
        <v>5070</v>
      </c>
      <c r="B194" s="2" t="s">
        <v>5071</v>
      </c>
    </row>
    <row r="195" spans="1:2" x14ac:dyDescent="0.25">
      <c r="A195" s="2" t="s">
        <v>5072</v>
      </c>
      <c r="B195" s="2" t="s">
        <v>5073</v>
      </c>
    </row>
    <row r="196" spans="1:2" x14ac:dyDescent="0.25">
      <c r="A196" s="2" t="s">
        <v>5074</v>
      </c>
      <c r="B196" s="2" t="s">
        <v>5075</v>
      </c>
    </row>
    <row r="197" spans="1:2" x14ac:dyDescent="0.25">
      <c r="A197" s="2" t="s">
        <v>5076</v>
      </c>
      <c r="B197" s="2" t="s">
        <v>5077</v>
      </c>
    </row>
    <row r="198" spans="1:2" x14ac:dyDescent="0.25">
      <c r="A198" s="2" t="s">
        <v>5078</v>
      </c>
      <c r="B198" s="2" t="s">
        <v>5079</v>
      </c>
    </row>
    <row r="199" spans="1:2" x14ac:dyDescent="0.25">
      <c r="A199" s="2" t="s">
        <v>5080</v>
      </c>
      <c r="B199" s="2" t="s">
        <v>5081</v>
      </c>
    </row>
    <row r="200" spans="1:2" x14ac:dyDescent="0.25">
      <c r="A200" s="2" t="s">
        <v>5082</v>
      </c>
      <c r="B200" s="2" t="s">
        <v>5083</v>
      </c>
    </row>
    <row r="201" spans="1:2" x14ac:dyDescent="0.25">
      <c r="A201" s="2" t="s">
        <v>5084</v>
      </c>
      <c r="B201" s="2" t="s">
        <v>5085</v>
      </c>
    </row>
    <row r="202" spans="1:2" x14ac:dyDescent="0.25">
      <c r="A202" s="2" t="s">
        <v>5086</v>
      </c>
      <c r="B202" s="2" t="s">
        <v>5087</v>
      </c>
    </row>
    <row r="203" spans="1:2" x14ac:dyDescent="0.25">
      <c r="A203" s="2" t="s">
        <v>5088</v>
      </c>
      <c r="B203" s="2" t="s">
        <v>5089</v>
      </c>
    </row>
    <row r="204" spans="1:2" x14ac:dyDescent="0.25">
      <c r="A204" s="2" t="s">
        <v>5090</v>
      </c>
      <c r="B204" s="2" t="s">
        <v>5091</v>
      </c>
    </row>
    <row r="205" spans="1:2" x14ac:dyDescent="0.25">
      <c r="A205" s="2" t="s">
        <v>5092</v>
      </c>
      <c r="B205" s="2" t="s">
        <v>5093</v>
      </c>
    </row>
    <row r="206" spans="1:2" x14ac:dyDescent="0.25">
      <c r="A206" s="2" t="s">
        <v>5094</v>
      </c>
      <c r="B206" s="2" t="s">
        <v>5095</v>
      </c>
    </row>
    <row r="207" spans="1:2" x14ac:dyDescent="0.25">
      <c r="A207" s="2" t="s">
        <v>5096</v>
      </c>
      <c r="B207" s="2" t="s">
        <v>5097</v>
      </c>
    </row>
    <row r="208" spans="1:2" x14ac:dyDescent="0.25">
      <c r="A208" s="2" t="s">
        <v>5098</v>
      </c>
      <c r="B208" s="2" t="s">
        <v>5099</v>
      </c>
    </row>
    <row r="209" spans="1:2" x14ac:dyDescent="0.25">
      <c r="A209" s="2" t="s">
        <v>5100</v>
      </c>
      <c r="B209" s="2" t="s">
        <v>5101</v>
      </c>
    </row>
    <row r="210" spans="1:2" x14ac:dyDescent="0.25">
      <c r="A210" s="2" t="s">
        <v>5102</v>
      </c>
      <c r="B210" s="2" t="s">
        <v>5103</v>
      </c>
    </row>
    <row r="211" spans="1:2" x14ac:dyDescent="0.25">
      <c r="A211" s="2" t="s">
        <v>5104</v>
      </c>
      <c r="B211" s="2" t="s">
        <v>5105</v>
      </c>
    </row>
    <row r="212" spans="1:2" x14ac:dyDescent="0.25">
      <c r="A212" s="2" t="s">
        <v>5106</v>
      </c>
      <c r="B212" s="2" t="s">
        <v>5107</v>
      </c>
    </row>
    <row r="213" spans="1:2" x14ac:dyDescent="0.25">
      <c r="A213" s="2" t="s">
        <v>5108</v>
      </c>
      <c r="B213" s="2" t="s">
        <v>5109</v>
      </c>
    </row>
    <row r="214" spans="1:2" x14ac:dyDescent="0.25">
      <c r="A214" s="2" t="s">
        <v>5110</v>
      </c>
      <c r="B214" s="2" t="s">
        <v>5111</v>
      </c>
    </row>
    <row r="215" spans="1:2" x14ac:dyDescent="0.25">
      <c r="A215" s="2" t="s">
        <v>5112</v>
      </c>
      <c r="B215" s="2" t="s">
        <v>5113</v>
      </c>
    </row>
    <row r="216" spans="1:2" x14ac:dyDescent="0.25">
      <c r="A216" s="2" t="s">
        <v>5114</v>
      </c>
      <c r="B216" s="2" t="s">
        <v>5115</v>
      </c>
    </row>
    <row r="217" spans="1:2" x14ac:dyDescent="0.25">
      <c r="A217" s="2" t="s">
        <v>5116</v>
      </c>
      <c r="B217" s="2" t="s">
        <v>5117</v>
      </c>
    </row>
    <row r="218" spans="1:2" x14ac:dyDescent="0.25">
      <c r="A218" s="2" t="s">
        <v>5118</v>
      </c>
      <c r="B218" s="2" t="s">
        <v>5119</v>
      </c>
    </row>
    <row r="219" spans="1:2" x14ac:dyDescent="0.25">
      <c r="A219" s="2" t="s">
        <v>5120</v>
      </c>
      <c r="B219" s="2" t="s">
        <v>5121</v>
      </c>
    </row>
    <row r="220" spans="1:2" x14ac:dyDescent="0.25">
      <c r="A220" s="2" t="s">
        <v>5122</v>
      </c>
      <c r="B220" s="2" t="s">
        <v>5123</v>
      </c>
    </row>
    <row r="221" spans="1:2" x14ac:dyDescent="0.25">
      <c r="A221" s="2" t="s">
        <v>5124</v>
      </c>
      <c r="B221" s="2" t="s">
        <v>5125</v>
      </c>
    </row>
    <row r="222" spans="1:2" x14ac:dyDescent="0.25">
      <c r="A222" s="2" t="s">
        <v>5126</v>
      </c>
      <c r="B222" s="2" t="s">
        <v>5127</v>
      </c>
    </row>
    <row r="223" spans="1:2" x14ac:dyDescent="0.25">
      <c r="A223" s="2" t="s">
        <v>5128</v>
      </c>
      <c r="B223" s="2" t="s">
        <v>5129</v>
      </c>
    </row>
    <row r="224" spans="1:2" x14ac:dyDescent="0.25">
      <c r="A224" s="2" t="s">
        <v>5130</v>
      </c>
      <c r="B224" s="2" t="s">
        <v>5131</v>
      </c>
    </row>
    <row r="225" spans="1:2" x14ac:dyDescent="0.25">
      <c r="A225" s="2" t="s">
        <v>5132</v>
      </c>
      <c r="B225" s="2" t="s">
        <v>5133</v>
      </c>
    </row>
    <row r="226" spans="1:2" x14ac:dyDescent="0.25">
      <c r="A226" s="2" t="s">
        <v>5134</v>
      </c>
      <c r="B226" s="2" t="s">
        <v>5135</v>
      </c>
    </row>
    <row r="227" spans="1:2" x14ac:dyDescent="0.25">
      <c r="A227" s="2" t="s">
        <v>5136</v>
      </c>
      <c r="B227" s="2" t="s">
        <v>5137</v>
      </c>
    </row>
    <row r="228" spans="1:2" x14ac:dyDescent="0.25">
      <c r="A228" s="2" t="s">
        <v>5138</v>
      </c>
      <c r="B228" s="2" t="s">
        <v>5139</v>
      </c>
    </row>
    <row r="229" spans="1:2" x14ac:dyDescent="0.25">
      <c r="A229" s="2" t="s">
        <v>5140</v>
      </c>
      <c r="B229" s="2" t="s">
        <v>5141</v>
      </c>
    </row>
    <row r="230" spans="1:2" x14ac:dyDescent="0.25">
      <c r="A230" s="2" t="s">
        <v>5142</v>
      </c>
      <c r="B230" s="2" t="s">
        <v>5143</v>
      </c>
    </row>
    <row r="231" spans="1:2" ht="31.5" x14ac:dyDescent="0.25">
      <c r="A231" s="2" t="s">
        <v>5144</v>
      </c>
      <c r="B231" s="2" t="s">
        <v>5145</v>
      </c>
    </row>
    <row r="232" spans="1:2" x14ac:dyDescent="0.25">
      <c r="A232" s="2" t="s">
        <v>5146</v>
      </c>
      <c r="B232" s="2" t="s">
        <v>4974</v>
      </c>
    </row>
    <row r="233" spans="1:2" x14ac:dyDescent="0.25">
      <c r="A233" s="2" t="s">
        <v>5147</v>
      </c>
      <c r="B233" s="2" t="s">
        <v>5148</v>
      </c>
    </row>
    <row r="234" spans="1:2" x14ac:dyDescent="0.25">
      <c r="A234" s="2" t="s">
        <v>5149</v>
      </c>
      <c r="B234" s="2" t="s">
        <v>5150</v>
      </c>
    </row>
    <row r="235" spans="1:2" x14ac:dyDescent="0.25">
      <c r="A235" s="2" t="s">
        <v>5151</v>
      </c>
      <c r="B235" s="2" t="s">
        <v>5057</v>
      </c>
    </row>
    <row r="236" spans="1:2" x14ac:dyDescent="0.25">
      <c r="A236" s="2" t="s">
        <v>5152</v>
      </c>
      <c r="B236" s="2" t="s">
        <v>5153</v>
      </c>
    </row>
    <row r="237" spans="1:2" x14ac:dyDescent="0.25">
      <c r="A237" s="2" t="s">
        <v>5154</v>
      </c>
      <c r="B237" s="2" t="s">
        <v>5155</v>
      </c>
    </row>
    <row r="238" spans="1:2" x14ac:dyDescent="0.25">
      <c r="A238" s="2" t="s">
        <v>5156</v>
      </c>
      <c r="B238" s="2" t="s">
        <v>5157</v>
      </c>
    </row>
    <row r="239" spans="1:2" x14ac:dyDescent="0.25">
      <c r="A239" s="2" t="s">
        <v>5158</v>
      </c>
      <c r="B239" s="2" t="s">
        <v>5159</v>
      </c>
    </row>
    <row r="240" spans="1:2" x14ac:dyDescent="0.25">
      <c r="A240" s="2" t="s">
        <v>5160</v>
      </c>
      <c r="B240" s="2" t="s">
        <v>5161</v>
      </c>
    </row>
    <row r="241" spans="1:2" x14ac:dyDescent="0.25">
      <c r="A241" s="2" t="s">
        <v>5162</v>
      </c>
      <c r="B241" s="2" t="s">
        <v>5163</v>
      </c>
    </row>
    <row r="242" spans="1:2" x14ac:dyDescent="0.25">
      <c r="A242" s="2" t="s">
        <v>5164</v>
      </c>
      <c r="B242" s="2" t="s">
        <v>5165</v>
      </c>
    </row>
    <row r="243" spans="1:2" x14ac:dyDescent="0.25">
      <c r="A243" s="2" t="s">
        <v>5166</v>
      </c>
      <c r="B243" s="2" t="s">
        <v>5167</v>
      </c>
    </row>
    <row r="244" spans="1:2" x14ac:dyDescent="0.25">
      <c r="A244" s="2" t="s">
        <v>5168</v>
      </c>
      <c r="B244" s="2" t="s">
        <v>5169</v>
      </c>
    </row>
    <row r="245" spans="1:2" x14ac:dyDescent="0.25">
      <c r="A245" s="2" t="s">
        <v>5170</v>
      </c>
      <c r="B245" s="2" t="s">
        <v>5171</v>
      </c>
    </row>
    <row r="246" spans="1:2" x14ac:dyDescent="0.25">
      <c r="A246" s="2" t="s">
        <v>5172</v>
      </c>
      <c r="B246" s="2" t="s">
        <v>5173</v>
      </c>
    </row>
    <row r="247" spans="1:2" x14ac:dyDescent="0.25">
      <c r="A247" s="2" t="s">
        <v>5174</v>
      </c>
      <c r="B247" s="2" t="s">
        <v>5175</v>
      </c>
    </row>
    <row r="248" spans="1:2" x14ac:dyDescent="0.25">
      <c r="A248" s="2" t="s">
        <v>5176</v>
      </c>
      <c r="B248" s="2" t="s">
        <v>5177</v>
      </c>
    </row>
    <row r="249" spans="1:2" x14ac:dyDescent="0.25">
      <c r="A249" s="2" t="s">
        <v>5178</v>
      </c>
      <c r="B249" s="2" t="s">
        <v>5179</v>
      </c>
    </row>
    <row r="250" spans="1:2" x14ac:dyDescent="0.25">
      <c r="A250" s="2" t="s">
        <v>5180</v>
      </c>
      <c r="B250" s="2" t="s">
        <v>5181</v>
      </c>
    </row>
    <row r="251" spans="1:2" x14ac:dyDescent="0.25">
      <c r="A251" s="2" t="s">
        <v>5182</v>
      </c>
      <c r="B251" s="2" t="s">
        <v>5183</v>
      </c>
    </row>
    <row r="252" spans="1:2" x14ac:dyDescent="0.25">
      <c r="A252" s="2" t="s">
        <v>5184</v>
      </c>
      <c r="B252" s="2" t="s">
        <v>5185</v>
      </c>
    </row>
    <row r="253" spans="1:2" x14ac:dyDescent="0.25">
      <c r="A253" s="2" t="s">
        <v>5186</v>
      </c>
      <c r="B253" s="2" t="s">
        <v>5187</v>
      </c>
    </row>
    <row r="254" spans="1:2" x14ac:dyDescent="0.25">
      <c r="A254" s="2" t="s">
        <v>5188</v>
      </c>
      <c r="B254" s="2" t="s">
        <v>5189</v>
      </c>
    </row>
    <row r="255" spans="1:2" x14ac:dyDescent="0.25">
      <c r="A255" s="2" t="s">
        <v>5190</v>
      </c>
      <c r="B255" s="2" t="s">
        <v>5191</v>
      </c>
    </row>
    <row r="256" spans="1:2" x14ac:dyDescent="0.25">
      <c r="A256" s="2" t="s">
        <v>5192</v>
      </c>
      <c r="B256" s="2" t="s">
        <v>5193</v>
      </c>
    </row>
    <row r="257" spans="1:2" x14ac:dyDescent="0.25">
      <c r="A257" s="2" t="s">
        <v>5194</v>
      </c>
      <c r="B257" s="2" t="s">
        <v>5195</v>
      </c>
    </row>
    <row r="258" spans="1:2" x14ac:dyDescent="0.25">
      <c r="A258" s="2" t="s">
        <v>5196</v>
      </c>
      <c r="B258" s="2" t="s">
        <v>5197</v>
      </c>
    </row>
    <row r="259" spans="1:2" x14ac:dyDescent="0.25">
      <c r="A259" s="2" t="s">
        <v>5198</v>
      </c>
      <c r="B259" s="2" t="s">
        <v>5199</v>
      </c>
    </row>
    <row r="260" spans="1:2" x14ac:dyDescent="0.25">
      <c r="A260" s="2" t="s">
        <v>5200</v>
      </c>
      <c r="B260" s="2" t="s">
        <v>5201</v>
      </c>
    </row>
    <row r="261" spans="1:2" x14ac:dyDescent="0.25">
      <c r="A261" s="2" t="s">
        <v>5202</v>
      </c>
      <c r="B261" s="2" t="s">
        <v>5203</v>
      </c>
    </row>
    <row r="262" spans="1:2" x14ac:dyDescent="0.25">
      <c r="A262" s="2" t="s">
        <v>5204</v>
      </c>
      <c r="B262" s="2" t="s">
        <v>5205</v>
      </c>
    </row>
    <row r="263" spans="1:2" x14ac:dyDescent="0.25">
      <c r="A263" s="2" t="s">
        <v>5206</v>
      </c>
      <c r="B263" s="2" t="s">
        <v>5207</v>
      </c>
    </row>
    <row r="264" spans="1:2" x14ac:dyDescent="0.25">
      <c r="A264" s="2" t="s">
        <v>5208</v>
      </c>
      <c r="B264" s="2" t="s">
        <v>5209</v>
      </c>
    </row>
    <row r="265" spans="1:2" x14ac:dyDescent="0.25">
      <c r="A265" s="2" t="s">
        <v>5210</v>
      </c>
      <c r="B265" s="2" t="s">
        <v>5211</v>
      </c>
    </row>
    <row r="266" spans="1:2" x14ac:dyDescent="0.25">
      <c r="A266" s="2" t="s">
        <v>5212</v>
      </c>
      <c r="B266" s="2" t="s">
        <v>5213</v>
      </c>
    </row>
    <row r="267" spans="1:2" x14ac:dyDescent="0.25">
      <c r="A267" s="2" t="s">
        <v>5214</v>
      </c>
      <c r="B267" s="2" t="s">
        <v>5215</v>
      </c>
    </row>
    <row r="268" spans="1:2" x14ac:dyDescent="0.25">
      <c r="A268" s="2" t="s">
        <v>5216</v>
      </c>
      <c r="B268" s="2" t="s">
        <v>5217</v>
      </c>
    </row>
    <row r="269" spans="1:2" x14ac:dyDescent="0.25">
      <c r="A269" s="2" t="s">
        <v>5218</v>
      </c>
      <c r="B269" s="2" t="s">
        <v>5219</v>
      </c>
    </row>
    <row r="270" spans="1:2" x14ac:dyDescent="0.25">
      <c r="A270" s="2" t="s">
        <v>5220</v>
      </c>
      <c r="B270" s="2" t="s">
        <v>5221</v>
      </c>
    </row>
    <row r="271" spans="1:2" x14ac:dyDescent="0.25">
      <c r="A271" s="2" t="s">
        <v>5222</v>
      </c>
      <c r="B271" s="2" t="s">
        <v>5223</v>
      </c>
    </row>
    <row r="272" spans="1:2" x14ac:dyDescent="0.25">
      <c r="A272" s="2" t="s">
        <v>5224</v>
      </c>
      <c r="B272" s="2" t="s">
        <v>5225</v>
      </c>
    </row>
    <row r="273" spans="1:2" x14ac:dyDescent="0.25">
      <c r="A273" s="2" t="s">
        <v>5226</v>
      </c>
      <c r="B273" s="2" t="s">
        <v>5227</v>
      </c>
    </row>
    <row r="274" spans="1:2" x14ac:dyDescent="0.25">
      <c r="A274" s="2" t="s">
        <v>5228</v>
      </c>
      <c r="B274" s="2" t="s">
        <v>5229</v>
      </c>
    </row>
    <row r="275" spans="1:2" x14ac:dyDescent="0.25">
      <c r="A275" s="2" t="s">
        <v>5230</v>
      </c>
      <c r="B275" s="2" t="s">
        <v>5231</v>
      </c>
    </row>
    <row r="276" spans="1:2" x14ac:dyDescent="0.25">
      <c r="A276" s="2" t="s">
        <v>5232</v>
      </c>
      <c r="B276" s="2" t="s">
        <v>5233</v>
      </c>
    </row>
    <row r="277" spans="1:2" x14ac:dyDescent="0.25">
      <c r="A277" s="2" t="s">
        <v>5234</v>
      </c>
      <c r="B277" s="2" t="s">
        <v>5235</v>
      </c>
    </row>
    <row r="278" spans="1:2" x14ac:dyDescent="0.25">
      <c r="A278" s="2" t="s">
        <v>5236</v>
      </c>
      <c r="B278" s="2" t="s">
        <v>5237</v>
      </c>
    </row>
    <row r="279" spans="1:2" x14ac:dyDescent="0.25">
      <c r="A279" s="2" t="s">
        <v>5238</v>
      </c>
      <c r="B279" s="2" t="s">
        <v>5239</v>
      </c>
    </row>
    <row r="280" spans="1:2" x14ac:dyDescent="0.25">
      <c r="A280" s="2" t="s">
        <v>5240</v>
      </c>
      <c r="B280" s="2" t="s">
        <v>5241</v>
      </c>
    </row>
    <row r="281" spans="1:2" x14ac:dyDescent="0.25">
      <c r="A281" s="2" t="s">
        <v>5242</v>
      </c>
      <c r="B281" s="2" t="s">
        <v>5243</v>
      </c>
    </row>
    <row r="282" spans="1:2" x14ac:dyDescent="0.25">
      <c r="A282" s="2" t="s">
        <v>5244</v>
      </c>
      <c r="B282" s="2" t="s">
        <v>5245</v>
      </c>
    </row>
    <row r="283" spans="1:2" x14ac:dyDescent="0.25">
      <c r="A283" s="2" t="s">
        <v>5246</v>
      </c>
      <c r="B283" s="2" t="s">
        <v>5247</v>
      </c>
    </row>
    <row r="284" spans="1:2" x14ac:dyDescent="0.25">
      <c r="A284" s="2" t="s">
        <v>5248</v>
      </c>
      <c r="B284" s="2" t="s">
        <v>5249</v>
      </c>
    </row>
    <row r="285" spans="1:2" x14ac:dyDescent="0.25">
      <c r="A285" s="2" t="s">
        <v>5250</v>
      </c>
      <c r="B285" s="2" t="s">
        <v>5251</v>
      </c>
    </row>
    <row r="286" spans="1:2" x14ac:dyDescent="0.25">
      <c r="A286" s="2" t="s">
        <v>5252</v>
      </c>
      <c r="B286" s="2" t="s">
        <v>5253</v>
      </c>
    </row>
    <row r="287" spans="1:2" x14ac:dyDescent="0.25">
      <c r="A287" s="2" t="s">
        <v>5254</v>
      </c>
      <c r="B287" s="2" t="s">
        <v>5255</v>
      </c>
    </row>
    <row r="288" spans="1:2" x14ac:dyDescent="0.25">
      <c r="A288" s="2" t="s">
        <v>5256</v>
      </c>
      <c r="B288" s="2" t="s">
        <v>5257</v>
      </c>
    </row>
    <row r="289" spans="1:2" x14ac:dyDescent="0.25">
      <c r="A289" s="2" t="s">
        <v>5258</v>
      </c>
      <c r="B289" s="2" t="s">
        <v>5259</v>
      </c>
    </row>
    <row r="290" spans="1:2" x14ac:dyDescent="0.25">
      <c r="A290" s="2" t="s">
        <v>5260</v>
      </c>
      <c r="B290" s="2" t="s">
        <v>5261</v>
      </c>
    </row>
    <row r="291" spans="1:2" x14ac:dyDescent="0.25">
      <c r="A291" s="2" t="s">
        <v>5262</v>
      </c>
      <c r="B291" s="2" t="s">
        <v>5263</v>
      </c>
    </row>
    <row r="292" spans="1:2" x14ac:dyDescent="0.25">
      <c r="A292" s="2" t="s">
        <v>5264</v>
      </c>
      <c r="B292" s="2" t="s">
        <v>5265</v>
      </c>
    </row>
    <row r="293" spans="1:2" x14ac:dyDescent="0.25">
      <c r="A293" s="2" t="s">
        <v>5266</v>
      </c>
      <c r="B293" s="2" t="s">
        <v>5267</v>
      </c>
    </row>
    <row r="294" spans="1:2" x14ac:dyDescent="0.25">
      <c r="A294" s="2" t="s">
        <v>5268</v>
      </c>
      <c r="B294" s="2" t="s">
        <v>5269</v>
      </c>
    </row>
    <row r="295" spans="1:2" x14ac:dyDescent="0.25">
      <c r="A295" s="2" t="s">
        <v>5270</v>
      </c>
      <c r="B295" s="2" t="s">
        <v>5271</v>
      </c>
    </row>
    <row r="296" spans="1:2" x14ac:dyDescent="0.25">
      <c r="A296" s="2" t="s">
        <v>5272</v>
      </c>
      <c r="B296" s="2" t="s">
        <v>5273</v>
      </c>
    </row>
    <row r="297" spans="1:2" x14ac:dyDescent="0.25">
      <c r="A297" s="2" t="s">
        <v>5274</v>
      </c>
      <c r="B297" s="2" t="s">
        <v>5275</v>
      </c>
    </row>
    <row r="298" spans="1:2" x14ac:dyDescent="0.25">
      <c r="A298" s="2" t="s">
        <v>5276</v>
      </c>
      <c r="B298" s="2" t="s">
        <v>5277</v>
      </c>
    </row>
    <row r="299" spans="1:2" x14ac:dyDescent="0.25">
      <c r="A299" s="2" t="s">
        <v>5278</v>
      </c>
      <c r="B299" s="2" t="s">
        <v>5279</v>
      </c>
    </row>
    <row r="300" spans="1:2" x14ac:dyDescent="0.25">
      <c r="A300" s="2" t="s">
        <v>5280</v>
      </c>
      <c r="B300" s="2" t="s">
        <v>5281</v>
      </c>
    </row>
    <row r="301" spans="1:2" x14ac:dyDescent="0.25">
      <c r="A301" s="2" t="s">
        <v>5282</v>
      </c>
      <c r="B301" s="2" t="s">
        <v>5283</v>
      </c>
    </row>
    <row r="302" spans="1:2" x14ac:dyDescent="0.25">
      <c r="A302" s="2" t="s">
        <v>5284</v>
      </c>
      <c r="B302" s="2" t="s">
        <v>5285</v>
      </c>
    </row>
    <row r="303" spans="1:2" x14ac:dyDescent="0.25">
      <c r="A303" s="2" t="s">
        <v>5286</v>
      </c>
      <c r="B303" s="2" t="s">
        <v>5287</v>
      </c>
    </row>
    <row r="304" spans="1:2" x14ac:dyDescent="0.25">
      <c r="A304" s="2" t="s">
        <v>5288</v>
      </c>
      <c r="B304" s="2" t="s">
        <v>5289</v>
      </c>
    </row>
    <row r="305" spans="1:2" x14ac:dyDescent="0.25">
      <c r="A305" s="2" t="s">
        <v>5290</v>
      </c>
      <c r="B305" s="2" t="s">
        <v>5291</v>
      </c>
    </row>
    <row r="306" spans="1:2" x14ac:dyDescent="0.25">
      <c r="A306" s="2" t="s">
        <v>5292</v>
      </c>
      <c r="B306" s="2" t="s">
        <v>5293</v>
      </c>
    </row>
    <row r="307" spans="1:2" x14ac:dyDescent="0.25">
      <c r="A307" s="2" t="s">
        <v>5294</v>
      </c>
      <c r="B307" s="2" t="s">
        <v>5295</v>
      </c>
    </row>
    <row r="308" spans="1:2" x14ac:dyDescent="0.25">
      <c r="A308" s="2" t="s">
        <v>5296</v>
      </c>
      <c r="B308" s="2" t="s">
        <v>5297</v>
      </c>
    </row>
    <row r="309" spans="1:2" x14ac:dyDescent="0.25">
      <c r="A309" s="2" t="s">
        <v>5298</v>
      </c>
      <c r="B309" s="2" t="s">
        <v>5299</v>
      </c>
    </row>
    <row r="310" spans="1:2" x14ac:dyDescent="0.25">
      <c r="A310" s="2" t="s">
        <v>5300</v>
      </c>
      <c r="B310" s="2" t="s">
        <v>5301</v>
      </c>
    </row>
    <row r="311" spans="1:2" x14ac:dyDescent="0.25">
      <c r="A311" s="2" t="s">
        <v>5302</v>
      </c>
      <c r="B311" s="2" t="s">
        <v>5303</v>
      </c>
    </row>
    <row r="312" spans="1:2" x14ac:dyDescent="0.25">
      <c r="A312" s="2" t="s">
        <v>5304</v>
      </c>
      <c r="B312" s="2" t="s">
        <v>5305</v>
      </c>
    </row>
    <row r="313" spans="1:2" x14ac:dyDescent="0.25">
      <c r="A313" s="2" t="s">
        <v>5306</v>
      </c>
      <c r="B313" s="2" t="s">
        <v>5307</v>
      </c>
    </row>
    <row r="314" spans="1:2" x14ac:dyDescent="0.25">
      <c r="A314" s="2" t="s">
        <v>5308</v>
      </c>
      <c r="B314" s="2" t="s">
        <v>5309</v>
      </c>
    </row>
    <row r="315" spans="1:2" x14ac:dyDescent="0.25">
      <c r="A315" s="2" t="s">
        <v>5310</v>
      </c>
      <c r="B315" s="2" t="s">
        <v>5311</v>
      </c>
    </row>
    <row r="316" spans="1:2" x14ac:dyDescent="0.25">
      <c r="A316" s="2" t="s">
        <v>5312</v>
      </c>
      <c r="B316" s="2" t="s">
        <v>5313</v>
      </c>
    </row>
    <row r="317" spans="1:2" x14ac:dyDescent="0.25">
      <c r="A317" s="2" t="s">
        <v>5314</v>
      </c>
      <c r="B317" s="2" t="s">
        <v>5315</v>
      </c>
    </row>
    <row r="318" spans="1:2" x14ac:dyDescent="0.25">
      <c r="A318" s="2" t="s">
        <v>5316</v>
      </c>
      <c r="B318" s="2" t="s">
        <v>5317</v>
      </c>
    </row>
    <row r="319" spans="1:2" x14ac:dyDescent="0.25">
      <c r="A319" s="2" t="s">
        <v>5318</v>
      </c>
      <c r="B319" s="2" t="s">
        <v>5319</v>
      </c>
    </row>
    <row r="320" spans="1:2" x14ac:dyDescent="0.25">
      <c r="A320" s="2" t="s">
        <v>5320</v>
      </c>
      <c r="B320" s="2" t="s">
        <v>5321</v>
      </c>
    </row>
    <row r="321" spans="1:2" x14ac:dyDescent="0.25">
      <c r="A321" s="2" t="s">
        <v>5322</v>
      </c>
      <c r="B321" s="2" t="s">
        <v>5213</v>
      </c>
    </row>
    <row r="322" spans="1:2" x14ac:dyDescent="0.25">
      <c r="A322" s="2" t="s">
        <v>5323</v>
      </c>
      <c r="B322" s="2" t="s">
        <v>5324</v>
      </c>
    </row>
    <row r="323" spans="1:2" x14ac:dyDescent="0.25">
      <c r="A323" s="2" t="s">
        <v>5325</v>
      </c>
      <c r="B323" s="2" t="s">
        <v>5326</v>
      </c>
    </row>
    <row r="324" spans="1:2" x14ac:dyDescent="0.25">
      <c r="A324" s="2" t="s">
        <v>5327</v>
      </c>
      <c r="B324" s="2" t="s">
        <v>5328</v>
      </c>
    </row>
    <row r="325" spans="1:2" x14ac:dyDescent="0.25">
      <c r="A325" s="2" t="s">
        <v>5329</v>
      </c>
      <c r="B325" s="2" t="s">
        <v>5330</v>
      </c>
    </row>
    <row r="326" spans="1:2" x14ac:dyDescent="0.25">
      <c r="A326" s="2" t="s">
        <v>5331</v>
      </c>
      <c r="B326" s="2" t="s">
        <v>5332</v>
      </c>
    </row>
    <row r="327" spans="1:2" x14ac:dyDescent="0.25">
      <c r="A327" s="2" t="s">
        <v>5333</v>
      </c>
      <c r="B327" s="2" t="s">
        <v>5334</v>
      </c>
    </row>
    <row r="328" spans="1:2" x14ac:dyDescent="0.25">
      <c r="A328" s="2" t="s">
        <v>5335</v>
      </c>
      <c r="B328" s="2" t="s">
        <v>5336</v>
      </c>
    </row>
    <row r="329" spans="1:2" x14ac:dyDescent="0.25">
      <c r="A329" s="2" t="s">
        <v>5337</v>
      </c>
      <c r="B329" s="2" t="s">
        <v>5338</v>
      </c>
    </row>
    <row r="330" spans="1:2" x14ac:dyDescent="0.25">
      <c r="A330" s="2" t="s">
        <v>5339</v>
      </c>
      <c r="B330" s="2" t="s">
        <v>5340</v>
      </c>
    </row>
    <row r="331" spans="1:2" x14ac:dyDescent="0.25">
      <c r="A331" s="2" t="s">
        <v>5341</v>
      </c>
      <c r="B331" s="2" t="s">
        <v>5342</v>
      </c>
    </row>
    <row r="332" spans="1:2" x14ac:dyDescent="0.25">
      <c r="A332" s="2" t="s">
        <v>5343</v>
      </c>
      <c r="B332" s="2" t="s">
        <v>5344</v>
      </c>
    </row>
    <row r="333" spans="1:2" x14ac:dyDescent="0.25">
      <c r="A333" s="2" t="s">
        <v>5345</v>
      </c>
      <c r="B333" s="2" t="s">
        <v>5346</v>
      </c>
    </row>
    <row r="334" spans="1:2" x14ac:dyDescent="0.25">
      <c r="A334" s="2" t="s">
        <v>5347</v>
      </c>
      <c r="B334" s="2" t="s">
        <v>5348</v>
      </c>
    </row>
    <row r="335" spans="1:2" x14ac:dyDescent="0.25">
      <c r="A335" s="2" t="s">
        <v>5349</v>
      </c>
      <c r="B335" s="2" t="s">
        <v>5350</v>
      </c>
    </row>
    <row r="336" spans="1:2" x14ac:dyDescent="0.25">
      <c r="A336" s="2" t="s">
        <v>5351</v>
      </c>
      <c r="B336" s="2" t="s">
        <v>5233</v>
      </c>
    </row>
    <row r="337" spans="1:2" x14ac:dyDescent="0.25">
      <c r="A337" s="2" t="s">
        <v>5352</v>
      </c>
      <c r="B337" s="2" t="s">
        <v>5353</v>
      </c>
    </row>
    <row r="338" spans="1:2" x14ac:dyDescent="0.25">
      <c r="A338" s="2" t="s">
        <v>5354</v>
      </c>
      <c r="B338" s="2" t="s">
        <v>5355</v>
      </c>
    </row>
    <row r="339" spans="1:2" x14ac:dyDescent="0.25">
      <c r="A339" s="2" t="s">
        <v>5356</v>
      </c>
      <c r="B339" s="2" t="s">
        <v>5357</v>
      </c>
    </row>
    <row r="340" spans="1:2" x14ac:dyDescent="0.25">
      <c r="A340" s="2" t="s">
        <v>5358</v>
      </c>
      <c r="B340" s="2" t="s">
        <v>5359</v>
      </c>
    </row>
    <row r="341" spans="1:2" x14ac:dyDescent="0.25">
      <c r="A341" s="2" t="s">
        <v>5360</v>
      </c>
      <c r="B341" s="2" t="s">
        <v>5361</v>
      </c>
    </row>
    <row r="342" spans="1:2" x14ac:dyDescent="0.25">
      <c r="A342" s="2" t="s">
        <v>5362</v>
      </c>
      <c r="B342" s="2" t="s">
        <v>5363</v>
      </c>
    </row>
    <row r="343" spans="1:2" x14ac:dyDescent="0.25">
      <c r="A343" s="2" t="s">
        <v>5364</v>
      </c>
      <c r="B343" s="2" t="s">
        <v>5269</v>
      </c>
    </row>
    <row r="344" spans="1:2" x14ac:dyDescent="0.25">
      <c r="A344" s="2" t="s">
        <v>5365</v>
      </c>
      <c r="B344" s="2" t="s">
        <v>5366</v>
      </c>
    </row>
    <row r="345" spans="1:2" x14ac:dyDescent="0.25">
      <c r="A345" s="2" t="s">
        <v>5367</v>
      </c>
      <c r="B345" s="2" t="s">
        <v>5368</v>
      </c>
    </row>
    <row r="346" spans="1:2" x14ac:dyDescent="0.25">
      <c r="A346" s="2" t="s">
        <v>5369</v>
      </c>
      <c r="B346" s="2" t="s">
        <v>5370</v>
      </c>
    </row>
    <row r="347" spans="1:2" x14ac:dyDescent="0.25">
      <c r="A347" s="2" t="s">
        <v>5371</v>
      </c>
      <c r="B347" s="2" t="s">
        <v>5372</v>
      </c>
    </row>
    <row r="348" spans="1:2" x14ac:dyDescent="0.25">
      <c r="A348" s="2" t="s">
        <v>5373</v>
      </c>
      <c r="B348" s="2" t="s">
        <v>5374</v>
      </c>
    </row>
    <row r="349" spans="1:2" x14ac:dyDescent="0.25">
      <c r="A349" s="2" t="s">
        <v>5375</v>
      </c>
      <c r="B349" s="2" t="s">
        <v>5376</v>
      </c>
    </row>
    <row r="350" spans="1:2" x14ac:dyDescent="0.25">
      <c r="A350" s="2" t="s">
        <v>5377</v>
      </c>
      <c r="B350" s="2" t="s">
        <v>5378</v>
      </c>
    </row>
    <row r="351" spans="1:2" x14ac:dyDescent="0.25">
      <c r="A351" s="2" t="s">
        <v>5379</v>
      </c>
      <c r="B351" s="2" t="s">
        <v>5380</v>
      </c>
    </row>
    <row r="352" spans="1:2" x14ac:dyDescent="0.25">
      <c r="A352" s="2" t="s">
        <v>5381</v>
      </c>
      <c r="B352" s="2" t="s">
        <v>5382</v>
      </c>
    </row>
    <row r="353" spans="1:2" x14ac:dyDescent="0.25">
      <c r="A353" s="2" t="s">
        <v>5383</v>
      </c>
      <c r="B353" s="2" t="s">
        <v>5384</v>
      </c>
    </row>
    <row r="354" spans="1:2" x14ac:dyDescent="0.25">
      <c r="A354" s="2" t="s">
        <v>5385</v>
      </c>
      <c r="B354" s="2" t="s">
        <v>5386</v>
      </c>
    </row>
    <row r="355" spans="1:2" x14ac:dyDescent="0.25">
      <c r="A355" s="2" t="s">
        <v>5385</v>
      </c>
      <c r="B355" s="2" t="s">
        <v>5387</v>
      </c>
    </row>
    <row r="356" spans="1:2" x14ac:dyDescent="0.25">
      <c r="A356" s="2" t="s">
        <v>5388</v>
      </c>
      <c r="B356" s="2" t="s">
        <v>5389</v>
      </c>
    </row>
    <row r="357" spans="1:2" x14ac:dyDescent="0.25">
      <c r="A357" s="2" t="s">
        <v>5390</v>
      </c>
      <c r="B357" s="2" t="s">
        <v>5391</v>
      </c>
    </row>
    <row r="358" spans="1:2" x14ac:dyDescent="0.25">
      <c r="A358" s="2" t="s">
        <v>5392</v>
      </c>
      <c r="B358" s="2" t="s">
        <v>5393</v>
      </c>
    </row>
    <row r="359" spans="1:2" x14ac:dyDescent="0.25">
      <c r="A359" s="2" t="s">
        <v>5394</v>
      </c>
      <c r="B359" s="2" t="s">
        <v>5395</v>
      </c>
    </row>
    <row r="360" spans="1:2" x14ac:dyDescent="0.25">
      <c r="A360" s="2" t="s">
        <v>5396</v>
      </c>
      <c r="B360" s="2" t="s">
        <v>5397</v>
      </c>
    </row>
    <row r="361" spans="1:2" x14ac:dyDescent="0.25">
      <c r="A361" s="2" t="s">
        <v>5398</v>
      </c>
      <c r="B361" s="2" t="s">
        <v>5399</v>
      </c>
    </row>
    <row r="363" spans="1:2" x14ac:dyDescent="0.25">
      <c r="A363" s="2" t="s">
        <v>5400</v>
      </c>
      <c r="B363" s="2" t="s">
        <v>4713</v>
      </c>
    </row>
    <row r="365" spans="1:2" x14ac:dyDescent="0.25">
      <c r="A365" s="2" t="s">
        <v>5401</v>
      </c>
      <c r="B365" s="2" t="s">
        <v>5402</v>
      </c>
    </row>
    <row r="366" spans="1:2" x14ac:dyDescent="0.25">
      <c r="A366" s="2" t="s">
        <v>5403</v>
      </c>
      <c r="B366" s="2" t="s">
        <v>5404</v>
      </c>
    </row>
    <row r="367" spans="1:2" x14ac:dyDescent="0.25">
      <c r="A367" s="2" t="s">
        <v>5405</v>
      </c>
      <c r="B367" s="2" t="s">
        <v>5406</v>
      </c>
    </row>
    <row r="368" spans="1:2" x14ac:dyDescent="0.25">
      <c r="A368" s="2" t="s">
        <v>5407</v>
      </c>
      <c r="B368" s="2" t="s">
        <v>5408</v>
      </c>
    </row>
    <row r="369" spans="1:2" x14ac:dyDescent="0.25">
      <c r="A369" s="2" t="s">
        <v>5409</v>
      </c>
      <c r="B369" s="2" t="s">
        <v>5410</v>
      </c>
    </row>
    <row r="370" spans="1:2" x14ac:dyDescent="0.25">
      <c r="A370" s="2" t="s">
        <v>5411</v>
      </c>
      <c r="B370" s="2" t="s">
        <v>5412</v>
      </c>
    </row>
    <row r="371" spans="1:2" x14ac:dyDescent="0.25">
      <c r="A371" s="2" t="s">
        <v>5413</v>
      </c>
      <c r="B371" s="2" t="s">
        <v>5414</v>
      </c>
    </row>
    <row r="372" spans="1:2" x14ac:dyDescent="0.25">
      <c r="A372" s="2" t="s">
        <v>5415</v>
      </c>
      <c r="B372" s="2" t="s">
        <v>5416</v>
      </c>
    </row>
    <row r="373" spans="1:2" x14ac:dyDescent="0.25">
      <c r="A373" s="2" t="s">
        <v>5417</v>
      </c>
      <c r="B373" s="2" t="s">
        <v>5418</v>
      </c>
    </row>
    <row r="374" spans="1:2" x14ac:dyDescent="0.25">
      <c r="A374" s="2" t="s">
        <v>5419</v>
      </c>
      <c r="B374" s="2" t="s">
        <v>5420</v>
      </c>
    </row>
    <row r="375" spans="1:2" x14ac:dyDescent="0.25">
      <c r="A375" s="2" t="s">
        <v>5421</v>
      </c>
      <c r="B375" s="2" t="s">
        <v>4915</v>
      </c>
    </row>
    <row r="376" spans="1:2" x14ac:dyDescent="0.25">
      <c r="A376" s="2" t="s">
        <v>5422</v>
      </c>
      <c r="B376" s="2" t="s">
        <v>5423</v>
      </c>
    </row>
    <row r="377" spans="1:2" x14ac:dyDescent="0.25">
      <c r="A377" s="2" t="s">
        <v>5424</v>
      </c>
      <c r="B377" s="2" t="s">
        <v>5425</v>
      </c>
    </row>
    <row r="378" spans="1:2" x14ac:dyDescent="0.25">
      <c r="A378" s="2" t="s">
        <v>5426</v>
      </c>
      <c r="B378" s="2" t="s">
        <v>5427</v>
      </c>
    </row>
    <row r="379" spans="1:2" x14ac:dyDescent="0.25">
      <c r="A379" s="2" t="s">
        <v>5428</v>
      </c>
      <c r="B379" s="2" t="s">
        <v>5429</v>
      </c>
    </row>
    <row r="380" spans="1:2" x14ac:dyDescent="0.25">
      <c r="A380" s="2" t="s">
        <v>5430</v>
      </c>
      <c r="B380" s="2" t="s">
        <v>5281</v>
      </c>
    </row>
    <row r="381" spans="1:2" x14ac:dyDescent="0.25">
      <c r="A381" s="2" t="s">
        <v>5431</v>
      </c>
      <c r="B381" s="2" t="s">
        <v>5432</v>
      </c>
    </row>
    <row r="382" spans="1:2" x14ac:dyDescent="0.25">
      <c r="A382" s="2" t="s">
        <v>5433</v>
      </c>
      <c r="B382" s="2" t="s">
        <v>5434</v>
      </c>
    </row>
    <row r="383" spans="1:2" x14ac:dyDescent="0.25">
      <c r="A383" s="2" t="s">
        <v>5435</v>
      </c>
      <c r="B383" s="2" t="s">
        <v>5436</v>
      </c>
    </row>
    <row r="384" spans="1:2" x14ac:dyDescent="0.25">
      <c r="A384" s="2" t="s">
        <v>5437</v>
      </c>
      <c r="B384" s="2" t="s">
        <v>5438</v>
      </c>
    </row>
    <row r="385" spans="1:2" x14ac:dyDescent="0.25">
      <c r="A385" s="2" t="s">
        <v>5439</v>
      </c>
      <c r="B385" s="2" t="s">
        <v>5440</v>
      </c>
    </row>
    <row r="386" spans="1:2" x14ac:dyDescent="0.25">
      <c r="A386" s="2" t="s">
        <v>5441</v>
      </c>
      <c r="B386" s="2" t="s">
        <v>5442</v>
      </c>
    </row>
    <row r="387" spans="1:2" ht="31.5" x14ac:dyDescent="0.25">
      <c r="A387" s="2" t="s">
        <v>5443</v>
      </c>
      <c r="B387" s="2" t="s">
        <v>5444</v>
      </c>
    </row>
    <row r="388" spans="1:2" x14ac:dyDescent="0.25">
      <c r="A388" s="2" t="s">
        <v>5445</v>
      </c>
      <c r="B388" s="2" t="s">
        <v>5446</v>
      </c>
    </row>
    <row r="389" spans="1:2" x14ac:dyDescent="0.25">
      <c r="A389" s="2" t="s">
        <v>5447</v>
      </c>
      <c r="B389" s="2" t="s">
        <v>5448</v>
      </c>
    </row>
    <row r="390" spans="1:2" x14ac:dyDescent="0.25">
      <c r="A390" s="2" t="s">
        <v>5449</v>
      </c>
      <c r="B390" s="2" t="s">
        <v>5450</v>
      </c>
    </row>
    <row r="391" spans="1:2" x14ac:dyDescent="0.25">
      <c r="A391" s="2" t="s">
        <v>5451</v>
      </c>
      <c r="B391" s="2" t="s">
        <v>5452</v>
      </c>
    </row>
    <row r="392" spans="1:2" x14ac:dyDescent="0.25">
      <c r="A392" s="2" t="s">
        <v>5453</v>
      </c>
      <c r="B392" s="2" t="s">
        <v>5454</v>
      </c>
    </row>
    <row r="393" spans="1:2" x14ac:dyDescent="0.25">
      <c r="A393" s="2" t="s">
        <v>5455</v>
      </c>
      <c r="B393" s="2" t="s">
        <v>5456</v>
      </c>
    </row>
    <row r="394" spans="1:2" x14ac:dyDescent="0.25">
      <c r="A394" s="2" t="s">
        <v>5457</v>
      </c>
      <c r="B394" s="2" t="s">
        <v>5458</v>
      </c>
    </row>
    <row r="395" spans="1:2" x14ac:dyDescent="0.25">
      <c r="A395" s="2" t="s">
        <v>5459</v>
      </c>
      <c r="B395" s="2" t="s">
        <v>5460</v>
      </c>
    </row>
    <row r="396" spans="1:2" x14ac:dyDescent="0.25">
      <c r="A396" s="2" t="s">
        <v>5461</v>
      </c>
      <c r="B396" s="2" t="s">
        <v>5462</v>
      </c>
    </row>
    <row r="397" spans="1:2" x14ac:dyDescent="0.25">
      <c r="A397" s="2" t="s">
        <v>5463</v>
      </c>
      <c r="B397" s="2" t="s">
        <v>5464</v>
      </c>
    </row>
    <row r="398" spans="1:2" x14ac:dyDescent="0.25">
      <c r="A398" s="2" t="s">
        <v>5465</v>
      </c>
      <c r="B398" s="2" t="s">
        <v>5466</v>
      </c>
    </row>
    <row r="399" spans="1:2" x14ac:dyDescent="0.25">
      <c r="A399" s="2" t="s">
        <v>5467</v>
      </c>
      <c r="B399" s="2" t="s">
        <v>5468</v>
      </c>
    </row>
    <row r="400" spans="1:2" x14ac:dyDescent="0.25">
      <c r="A400" s="2" t="s">
        <v>5469</v>
      </c>
      <c r="B400" s="2" t="s">
        <v>5470</v>
      </c>
    </row>
    <row r="401" spans="1:2" x14ac:dyDescent="0.25">
      <c r="A401" s="2" t="s">
        <v>5471</v>
      </c>
      <c r="B401" s="2" t="s">
        <v>5472</v>
      </c>
    </row>
    <row r="402" spans="1:2" x14ac:dyDescent="0.25">
      <c r="A402" s="2" t="s">
        <v>5473</v>
      </c>
      <c r="B402" s="2" t="s">
        <v>5474</v>
      </c>
    </row>
    <row r="403" spans="1:2" x14ac:dyDescent="0.25">
      <c r="A403" s="2" t="s">
        <v>5475</v>
      </c>
      <c r="B403" s="2" t="s">
        <v>5476</v>
      </c>
    </row>
    <row r="404" spans="1:2" x14ac:dyDescent="0.25">
      <c r="A404" s="2" t="s">
        <v>5477</v>
      </c>
      <c r="B404" s="2" t="s">
        <v>5478</v>
      </c>
    </row>
    <row r="405" spans="1:2" x14ac:dyDescent="0.25">
      <c r="A405" s="2" t="s">
        <v>5479</v>
      </c>
      <c r="B405" s="2" t="s">
        <v>5480</v>
      </c>
    </row>
    <row r="406" spans="1:2" x14ac:dyDescent="0.25">
      <c r="A406" s="2" t="s">
        <v>5481</v>
      </c>
      <c r="B406" s="2" t="s">
        <v>5482</v>
      </c>
    </row>
    <row r="407" spans="1:2" x14ac:dyDescent="0.25">
      <c r="A407" s="2" t="s">
        <v>5483</v>
      </c>
      <c r="B407" s="2" t="s">
        <v>5484</v>
      </c>
    </row>
    <row r="408" spans="1:2" x14ac:dyDescent="0.25">
      <c r="A408" s="2" t="s">
        <v>5485</v>
      </c>
      <c r="B408" s="2" t="s">
        <v>5486</v>
      </c>
    </row>
    <row r="409" spans="1:2" x14ac:dyDescent="0.25">
      <c r="A409" s="2" t="s">
        <v>5487</v>
      </c>
      <c r="B409" s="2" t="s">
        <v>5488</v>
      </c>
    </row>
    <row r="410" spans="1:2" x14ac:dyDescent="0.25">
      <c r="A410" s="2" t="s">
        <v>5489</v>
      </c>
      <c r="B410" s="2" t="s">
        <v>5490</v>
      </c>
    </row>
    <row r="411" spans="1:2" x14ac:dyDescent="0.25">
      <c r="A411" s="2" t="s">
        <v>5491</v>
      </c>
      <c r="B411" s="2" t="s">
        <v>5492</v>
      </c>
    </row>
    <row r="412" spans="1:2" x14ac:dyDescent="0.25">
      <c r="A412" s="2" t="s">
        <v>5493</v>
      </c>
      <c r="B412" s="2" t="s">
        <v>5494</v>
      </c>
    </row>
    <row r="413" spans="1:2" x14ac:dyDescent="0.25">
      <c r="A413" s="2" t="s">
        <v>5495</v>
      </c>
      <c r="B413" s="2" t="s">
        <v>5496</v>
      </c>
    </row>
    <row r="414" spans="1:2" x14ac:dyDescent="0.25">
      <c r="A414" s="2" t="s">
        <v>5497</v>
      </c>
      <c r="B414" s="2" t="s">
        <v>5498</v>
      </c>
    </row>
    <row r="415" spans="1:2" x14ac:dyDescent="0.25">
      <c r="A415" s="2" t="s">
        <v>5499</v>
      </c>
      <c r="B415" s="2" t="s">
        <v>5500</v>
      </c>
    </row>
    <row r="416" spans="1:2" x14ac:dyDescent="0.25">
      <c r="A416" s="2" t="s">
        <v>5501</v>
      </c>
      <c r="B416" s="2" t="s">
        <v>5502</v>
      </c>
    </row>
    <row r="417" spans="1:2" x14ac:dyDescent="0.25">
      <c r="A417" s="2" t="s">
        <v>5503</v>
      </c>
      <c r="B417" s="2" t="s">
        <v>5504</v>
      </c>
    </row>
    <row r="418" spans="1:2" x14ac:dyDescent="0.25">
      <c r="A418" s="2" t="s">
        <v>5505</v>
      </c>
      <c r="B418" s="2" t="s">
        <v>4878</v>
      </c>
    </row>
    <row r="419" spans="1:2" x14ac:dyDescent="0.25">
      <c r="A419" s="2" t="s">
        <v>5506</v>
      </c>
      <c r="B419" s="2" t="s">
        <v>5507</v>
      </c>
    </row>
    <row r="420" spans="1:2" x14ac:dyDescent="0.25">
      <c r="A420" s="2" t="s">
        <v>5508</v>
      </c>
      <c r="B420" s="2" t="s">
        <v>5509</v>
      </c>
    </row>
    <row r="421" spans="1:2" x14ac:dyDescent="0.25">
      <c r="A421" s="2" t="s">
        <v>5510</v>
      </c>
      <c r="B421" s="2" t="s">
        <v>5511</v>
      </c>
    </row>
    <row r="422" spans="1:2" x14ac:dyDescent="0.25">
      <c r="A422" s="2" t="s">
        <v>5512</v>
      </c>
      <c r="B422" s="2" t="s">
        <v>5513</v>
      </c>
    </row>
    <row r="423" spans="1:2" x14ac:dyDescent="0.25">
      <c r="A423" s="2" t="s">
        <v>5514</v>
      </c>
      <c r="B423" s="2" t="s">
        <v>5515</v>
      </c>
    </row>
    <row r="424" spans="1:2" x14ac:dyDescent="0.25">
      <c r="A424" s="2" t="s">
        <v>5516</v>
      </c>
      <c r="B424" s="2" t="s">
        <v>5517</v>
      </c>
    </row>
    <row r="425" spans="1:2" x14ac:dyDescent="0.25">
      <c r="A425" s="2" t="s">
        <v>5518</v>
      </c>
      <c r="B425" s="2" t="s">
        <v>5519</v>
      </c>
    </row>
    <row r="426" spans="1:2" x14ac:dyDescent="0.25">
      <c r="A426" s="2" t="s">
        <v>5520</v>
      </c>
      <c r="B426" s="2" t="s">
        <v>5521</v>
      </c>
    </row>
    <row r="427" spans="1:2" x14ac:dyDescent="0.25">
      <c r="A427" s="2" t="s">
        <v>5522</v>
      </c>
      <c r="B427" s="2" t="s">
        <v>5523</v>
      </c>
    </row>
    <row r="428" spans="1:2" x14ac:dyDescent="0.25">
      <c r="A428" s="2" t="s">
        <v>5524</v>
      </c>
      <c r="B428" s="2" t="s">
        <v>4915</v>
      </c>
    </row>
    <row r="429" spans="1:2" ht="31.5" x14ac:dyDescent="0.25">
      <c r="A429" s="2" t="s">
        <v>5525</v>
      </c>
      <c r="B429" s="2" t="s">
        <v>5526</v>
      </c>
    </row>
    <row r="430" spans="1:2" x14ac:dyDescent="0.25">
      <c r="A430" s="2" t="s">
        <v>5527</v>
      </c>
      <c r="B430" s="2" t="s">
        <v>5528</v>
      </c>
    </row>
    <row r="431" spans="1:2" x14ac:dyDescent="0.25">
      <c r="A431" s="2" t="s">
        <v>5529</v>
      </c>
      <c r="B431" s="2" t="s">
        <v>5528</v>
      </c>
    </row>
    <row r="432" spans="1:2" x14ac:dyDescent="0.25">
      <c r="A432" s="2" t="s">
        <v>5530</v>
      </c>
      <c r="B432" s="2" t="s">
        <v>5531</v>
      </c>
    </row>
    <row r="433" spans="1:2" x14ac:dyDescent="0.25">
      <c r="A433" s="2" t="s">
        <v>5532</v>
      </c>
      <c r="B433" s="2" t="s">
        <v>5533</v>
      </c>
    </row>
    <row r="434" spans="1:2" x14ac:dyDescent="0.25">
      <c r="A434" s="2" t="s">
        <v>5534</v>
      </c>
      <c r="B434" s="2" t="s">
        <v>5535</v>
      </c>
    </row>
    <row r="435" spans="1:2" x14ac:dyDescent="0.25">
      <c r="A435" s="2" t="s">
        <v>5536</v>
      </c>
      <c r="B435" s="2" t="s">
        <v>5537</v>
      </c>
    </row>
    <row r="436" spans="1:2" x14ac:dyDescent="0.25">
      <c r="A436" s="2" t="s">
        <v>5538</v>
      </c>
      <c r="B436" s="2" t="s">
        <v>5539</v>
      </c>
    </row>
    <row r="437" spans="1:2" x14ac:dyDescent="0.25">
      <c r="A437" s="2" t="s">
        <v>5540</v>
      </c>
      <c r="B437" s="2" t="s">
        <v>5539</v>
      </c>
    </row>
    <row r="438" spans="1:2" x14ac:dyDescent="0.25">
      <c r="A438" s="2" t="s">
        <v>5541</v>
      </c>
      <c r="B438" s="2" t="s">
        <v>5542</v>
      </c>
    </row>
    <row r="439" spans="1:2" x14ac:dyDescent="0.25">
      <c r="A439" s="2" t="s">
        <v>5543</v>
      </c>
      <c r="B439" s="2" t="s">
        <v>5544</v>
      </c>
    </row>
    <row r="440" spans="1:2" x14ac:dyDescent="0.25">
      <c r="A440" s="2" t="s">
        <v>5545</v>
      </c>
      <c r="B440" s="2" t="s">
        <v>5546</v>
      </c>
    </row>
    <row r="441" spans="1:2" x14ac:dyDescent="0.25">
      <c r="A441" s="2" t="s">
        <v>5547</v>
      </c>
      <c r="B441" s="2" t="s">
        <v>5548</v>
      </c>
    </row>
    <row r="442" spans="1:2" x14ac:dyDescent="0.25">
      <c r="A442" s="2" t="s">
        <v>5549</v>
      </c>
      <c r="B442" s="2" t="s">
        <v>5550</v>
      </c>
    </row>
    <row r="443" spans="1:2" x14ac:dyDescent="0.25">
      <c r="A443" s="2" t="s">
        <v>5551</v>
      </c>
      <c r="B443" s="2" t="s">
        <v>5552</v>
      </c>
    </row>
    <row r="444" spans="1:2" x14ac:dyDescent="0.25">
      <c r="A444" s="2" t="s">
        <v>5553</v>
      </c>
      <c r="B444" s="2" t="s">
        <v>5554</v>
      </c>
    </row>
    <row r="445" spans="1:2" x14ac:dyDescent="0.25">
      <c r="A445" s="2" t="s">
        <v>5555</v>
      </c>
      <c r="B445" s="2" t="s">
        <v>5556</v>
      </c>
    </row>
    <row r="446" spans="1:2" x14ac:dyDescent="0.25">
      <c r="A446" s="2" t="s">
        <v>5557</v>
      </c>
      <c r="B446" s="2" t="s">
        <v>5558</v>
      </c>
    </row>
    <row r="447" spans="1:2" x14ac:dyDescent="0.25">
      <c r="A447" s="2" t="s">
        <v>5559</v>
      </c>
      <c r="B447" s="2" t="s">
        <v>5560</v>
      </c>
    </row>
    <row r="448" spans="1:2" x14ac:dyDescent="0.25">
      <c r="A448" s="2" t="s">
        <v>5561</v>
      </c>
      <c r="B448" s="2" t="s">
        <v>5562</v>
      </c>
    </row>
    <row r="449" spans="1:2" x14ac:dyDescent="0.25">
      <c r="A449" s="2" t="s">
        <v>5563</v>
      </c>
      <c r="B449" s="2" t="s">
        <v>5564</v>
      </c>
    </row>
    <row r="450" spans="1:2" x14ac:dyDescent="0.25">
      <c r="A450" s="2" t="s">
        <v>5565</v>
      </c>
      <c r="B450" s="2" t="s">
        <v>5564</v>
      </c>
    </row>
    <row r="451" spans="1:2" x14ac:dyDescent="0.25">
      <c r="A451" s="2" t="s">
        <v>5566</v>
      </c>
      <c r="B451" s="2" t="s">
        <v>5567</v>
      </c>
    </row>
    <row r="452" spans="1:2" x14ac:dyDescent="0.25">
      <c r="A452" s="2" t="s">
        <v>5568</v>
      </c>
      <c r="B452" s="2" t="s">
        <v>5569</v>
      </c>
    </row>
    <row r="453" spans="1:2" x14ac:dyDescent="0.25">
      <c r="A453" s="2" t="s">
        <v>5570</v>
      </c>
      <c r="B453" s="2" t="s">
        <v>5571</v>
      </c>
    </row>
    <row r="454" spans="1:2" x14ac:dyDescent="0.25">
      <c r="A454" s="2" t="s">
        <v>5572</v>
      </c>
      <c r="B454" s="2" t="s">
        <v>5573</v>
      </c>
    </row>
    <row r="455" spans="1:2" x14ac:dyDescent="0.25">
      <c r="A455" s="2" t="s">
        <v>5574</v>
      </c>
      <c r="B455" s="2" t="s">
        <v>5575</v>
      </c>
    </row>
    <row r="456" spans="1:2" x14ac:dyDescent="0.25">
      <c r="A456" s="2" t="s">
        <v>5576</v>
      </c>
      <c r="B456" s="2" t="s">
        <v>5577</v>
      </c>
    </row>
    <row r="457" spans="1:2" x14ac:dyDescent="0.25">
      <c r="A457" s="2" t="s">
        <v>5578</v>
      </c>
      <c r="B457" s="2" t="s">
        <v>5579</v>
      </c>
    </row>
    <row r="458" spans="1:2" x14ac:dyDescent="0.25">
      <c r="A458" s="2" t="s">
        <v>5580</v>
      </c>
      <c r="B458" s="2" t="s">
        <v>5581</v>
      </c>
    </row>
    <row r="459" spans="1:2" x14ac:dyDescent="0.25">
      <c r="A459" s="2" t="s">
        <v>5582</v>
      </c>
      <c r="B459" s="2" t="s">
        <v>5583</v>
      </c>
    </row>
    <row r="460" spans="1:2" x14ac:dyDescent="0.25">
      <c r="A460" s="2" t="s">
        <v>5584</v>
      </c>
      <c r="B460" s="2" t="s">
        <v>5585</v>
      </c>
    </row>
    <row r="461" spans="1:2" x14ac:dyDescent="0.25">
      <c r="A461" s="2" t="s">
        <v>5586</v>
      </c>
      <c r="B461" s="2" t="s">
        <v>5587</v>
      </c>
    </row>
    <row r="462" spans="1:2" x14ac:dyDescent="0.25">
      <c r="A462" s="2" t="s">
        <v>5588</v>
      </c>
      <c r="B462" s="2" t="s">
        <v>5589</v>
      </c>
    </row>
    <row r="463" spans="1:2" x14ac:dyDescent="0.25">
      <c r="A463" s="2" t="s">
        <v>5590</v>
      </c>
      <c r="B463" s="2" t="s">
        <v>5591</v>
      </c>
    </row>
    <row r="464" spans="1:2" x14ac:dyDescent="0.25">
      <c r="A464" s="2" t="s">
        <v>5592</v>
      </c>
      <c r="B464" s="2" t="s">
        <v>5593</v>
      </c>
    </row>
    <row r="465" spans="1:2" x14ac:dyDescent="0.25">
      <c r="A465" s="2" t="s">
        <v>5594</v>
      </c>
      <c r="B465" s="2" t="s">
        <v>5595</v>
      </c>
    </row>
    <row r="466" spans="1:2" x14ac:dyDescent="0.25">
      <c r="A466" s="2" t="s">
        <v>5596</v>
      </c>
      <c r="B466" s="2" t="s">
        <v>5597</v>
      </c>
    </row>
    <row r="467" spans="1:2" x14ac:dyDescent="0.25">
      <c r="A467" s="2" t="s">
        <v>5598</v>
      </c>
      <c r="B467" s="2" t="s">
        <v>5466</v>
      </c>
    </row>
    <row r="468" spans="1:2" x14ac:dyDescent="0.25">
      <c r="A468" s="2" t="s">
        <v>5599</v>
      </c>
      <c r="B468" s="2" t="s">
        <v>5600</v>
      </c>
    </row>
    <row r="469" spans="1:2" x14ac:dyDescent="0.25">
      <c r="A469" s="2" t="s">
        <v>5601</v>
      </c>
      <c r="B469" s="2" t="s">
        <v>5602</v>
      </c>
    </row>
    <row r="470" spans="1:2" x14ac:dyDescent="0.25">
      <c r="A470" s="2" t="s">
        <v>5603</v>
      </c>
      <c r="B470" s="2" t="s">
        <v>5604</v>
      </c>
    </row>
    <row r="471" spans="1:2" x14ac:dyDescent="0.25">
      <c r="A471" s="2" t="s">
        <v>5605</v>
      </c>
      <c r="B471" s="2" t="s">
        <v>5606</v>
      </c>
    </row>
    <row r="472" spans="1:2" x14ac:dyDescent="0.25">
      <c r="A472" s="2" t="s">
        <v>5607</v>
      </c>
      <c r="B472" s="2" t="s">
        <v>5579</v>
      </c>
    </row>
    <row r="473" spans="1:2" x14ac:dyDescent="0.25">
      <c r="A473" s="2" t="s">
        <v>5608</v>
      </c>
      <c r="B473" s="2" t="s">
        <v>5609</v>
      </c>
    </row>
    <row r="474" spans="1:2" x14ac:dyDescent="0.25">
      <c r="A474" s="2" t="s">
        <v>5610</v>
      </c>
      <c r="B474" s="2" t="s">
        <v>5611</v>
      </c>
    </row>
    <row r="475" spans="1:2" x14ac:dyDescent="0.25">
      <c r="A475" s="2" t="s">
        <v>5612</v>
      </c>
      <c r="B475" s="2" t="s">
        <v>5613</v>
      </c>
    </row>
    <row r="476" spans="1:2" x14ac:dyDescent="0.25">
      <c r="A476" s="2" t="s">
        <v>5614</v>
      </c>
      <c r="B476" s="2" t="s">
        <v>5615</v>
      </c>
    </row>
    <row r="477" spans="1:2" x14ac:dyDescent="0.25">
      <c r="A477" s="2" t="s">
        <v>5616</v>
      </c>
      <c r="B477" s="2" t="s">
        <v>5617</v>
      </c>
    </row>
    <row r="478" spans="1:2" x14ac:dyDescent="0.25">
      <c r="A478" s="2" t="s">
        <v>5618</v>
      </c>
      <c r="B478" s="2" t="s">
        <v>5619</v>
      </c>
    </row>
    <row r="479" spans="1:2" x14ac:dyDescent="0.25">
      <c r="A479" s="2" t="s">
        <v>5620</v>
      </c>
      <c r="B479" s="2" t="s">
        <v>5621</v>
      </c>
    </row>
    <row r="480" spans="1:2" x14ac:dyDescent="0.25">
      <c r="A480" s="2" t="s">
        <v>5622</v>
      </c>
      <c r="B480" s="2" t="s">
        <v>5623</v>
      </c>
    </row>
    <row r="481" spans="1:2" x14ac:dyDescent="0.25">
      <c r="A481" s="2" t="s">
        <v>5624</v>
      </c>
      <c r="B481" s="2" t="s">
        <v>5625</v>
      </c>
    </row>
    <row r="482" spans="1:2" x14ac:dyDescent="0.25">
      <c r="A482" s="2" t="s">
        <v>5626</v>
      </c>
      <c r="B482" s="2" t="s">
        <v>5627</v>
      </c>
    </row>
    <row r="484" spans="1:2" x14ac:dyDescent="0.25">
      <c r="A484" s="2" t="s">
        <v>5628</v>
      </c>
      <c r="B484" s="2" t="s">
        <v>4713</v>
      </c>
    </row>
    <row r="486" spans="1:2" x14ac:dyDescent="0.25">
      <c r="A486" s="2" t="s">
        <v>5629</v>
      </c>
      <c r="B486" s="2" t="s">
        <v>5630</v>
      </c>
    </row>
    <row r="487" spans="1:2" x14ac:dyDescent="0.25">
      <c r="A487" s="2" t="s">
        <v>5631</v>
      </c>
      <c r="B487" s="2" t="s">
        <v>5632</v>
      </c>
    </row>
    <row r="488" spans="1:2" x14ac:dyDescent="0.25">
      <c r="A488" s="2" t="s">
        <v>5633</v>
      </c>
      <c r="B488" s="2" t="s">
        <v>5634</v>
      </c>
    </row>
    <row r="489" spans="1:2" x14ac:dyDescent="0.25">
      <c r="A489" s="2" t="s">
        <v>5635</v>
      </c>
      <c r="B489" s="2" t="s">
        <v>5636</v>
      </c>
    </row>
    <row r="490" spans="1:2" x14ac:dyDescent="0.25">
      <c r="A490" s="2" t="s">
        <v>5637</v>
      </c>
      <c r="B490" s="2" t="s">
        <v>5638</v>
      </c>
    </row>
    <row r="491" spans="1:2" x14ac:dyDescent="0.25">
      <c r="A491" s="2" t="s">
        <v>5639</v>
      </c>
      <c r="B491" s="2" t="s">
        <v>5640</v>
      </c>
    </row>
    <row r="492" spans="1:2" x14ac:dyDescent="0.25">
      <c r="A492" s="2" t="s">
        <v>5641</v>
      </c>
      <c r="B492" s="2" t="s">
        <v>5642</v>
      </c>
    </row>
    <row r="493" spans="1:2" x14ac:dyDescent="0.25">
      <c r="A493" s="2" t="s">
        <v>5643</v>
      </c>
      <c r="B493" s="2" t="s">
        <v>5644</v>
      </c>
    </row>
    <row r="494" spans="1:2" x14ac:dyDescent="0.25">
      <c r="A494" s="2" t="s">
        <v>5645</v>
      </c>
      <c r="B494" s="2" t="s">
        <v>5646</v>
      </c>
    </row>
    <row r="495" spans="1:2" x14ac:dyDescent="0.25">
      <c r="A495" s="2" t="s">
        <v>5647</v>
      </c>
      <c r="B495" s="2" t="s">
        <v>5648</v>
      </c>
    </row>
    <row r="496" spans="1:2" x14ac:dyDescent="0.25">
      <c r="A496" s="2" t="s">
        <v>5649</v>
      </c>
      <c r="B496" s="2" t="s">
        <v>5650</v>
      </c>
    </row>
    <row r="497" spans="1:2" x14ac:dyDescent="0.25">
      <c r="A497" s="2" t="s">
        <v>5651</v>
      </c>
      <c r="B497" s="2" t="s">
        <v>5652</v>
      </c>
    </row>
    <row r="498" spans="1:2" x14ac:dyDescent="0.25">
      <c r="A498" s="2" t="s">
        <v>5653</v>
      </c>
      <c r="B498" s="2" t="s">
        <v>5644</v>
      </c>
    </row>
    <row r="499" spans="1:2" x14ac:dyDescent="0.25">
      <c r="A499" s="2" t="s">
        <v>5654</v>
      </c>
      <c r="B499" s="2" t="s">
        <v>5646</v>
      </c>
    </row>
    <row r="500" spans="1:2" x14ac:dyDescent="0.25">
      <c r="A500" s="2" t="s">
        <v>5655</v>
      </c>
      <c r="B500" s="2" t="s">
        <v>5656</v>
      </c>
    </row>
    <row r="501" spans="1:2" x14ac:dyDescent="0.25">
      <c r="A501" s="2" t="s">
        <v>5657</v>
      </c>
      <c r="B501" s="2" t="s">
        <v>5372</v>
      </c>
    </row>
    <row r="502" spans="1:2" x14ac:dyDescent="0.25">
      <c r="A502" s="2" t="s">
        <v>5658</v>
      </c>
      <c r="B502" s="2" t="s">
        <v>5659</v>
      </c>
    </row>
    <row r="503" spans="1:2" x14ac:dyDescent="0.25">
      <c r="A503" s="2" t="s">
        <v>5660</v>
      </c>
      <c r="B503" s="2" t="s">
        <v>5661</v>
      </c>
    </row>
    <row r="504" spans="1:2" x14ac:dyDescent="0.25">
      <c r="A504" s="2" t="s">
        <v>5662</v>
      </c>
      <c r="B504" s="2" t="s">
        <v>5663</v>
      </c>
    </row>
    <row r="505" spans="1:2" x14ac:dyDescent="0.25">
      <c r="A505" s="2" t="s">
        <v>5664</v>
      </c>
      <c r="B505" s="2" t="s">
        <v>5665</v>
      </c>
    </row>
    <row r="506" spans="1:2" x14ac:dyDescent="0.25">
      <c r="A506" s="2" t="s">
        <v>5666</v>
      </c>
      <c r="B506" s="2" t="s">
        <v>5667</v>
      </c>
    </row>
    <row r="507" spans="1:2" x14ac:dyDescent="0.25">
      <c r="A507" s="2" t="s">
        <v>5668</v>
      </c>
      <c r="B507" s="2" t="s">
        <v>5669</v>
      </c>
    </row>
    <row r="508" spans="1:2" x14ac:dyDescent="0.25">
      <c r="A508" s="2" t="s">
        <v>5670</v>
      </c>
      <c r="B508" s="2" t="s">
        <v>5671</v>
      </c>
    </row>
    <row r="509" spans="1:2" x14ac:dyDescent="0.25">
      <c r="A509" s="2" t="s">
        <v>5672</v>
      </c>
      <c r="B509" s="2" t="s">
        <v>5673</v>
      </c>
    </row>
    <row r="510" spans="1:2" x14ac:dyDescent="0.25">
      <c r="A510" s="2" t="s">
        <v>5674</v>
      </c>
      <c r="B510" s="2" t="s">
        <v>5675</v>
      </c>
    </row>
    <row r="511" spans="1:2" x14ac:dyDescent="0.25">
      <c r="A511" s="2" t="s">
        <v>5676</v>
      </c>
      <c r="B511" s="2" t="s">
        <v>5677</v>
      </c>
    </row>
    <row r="512" spans="1:2" x14ac:dyDescent="0.25">
      <c r="A512" s="2" t="s">
        <v>5678</v>
      </c>
      <c r="B512" s="2" t="s">
        <v>5679</v>
      </c>
    </row>
    <row r="513" spans="1:2" x14ac:dyDescent="0.25">
      <c r="A513" s="2" t="s">
        <v>5680</v>
      </c>
      <c r="B513" s="2" t="s">
        <v>5681</v>
      </c>
    </row>
    <row r="514" spans="1:2" x14ac:dyDescent="0.25">
      <c r="A514" s="2" t="s">
        <v>5682</v>
      </c>
      <c r="B514" s="2" t="s">
        <v>5683</v>
      </c>
    </row>
    <row r="515" spans="1:2" x14ac:dyDescent="0.25">
      <c r="A515" s="2" t="s">
        <v>5684</v>
      </c>
      <c r="B515" s="2" t="s">
        <v>5685</v>
      </c>
    </row>
    <row r="516" spans="1:2" x14ac:dyDescent="0.25">
      <c r="A516" s="2" t="s">
        <v>5686</v>
      </c>
      <c r="B516" s="2" t="s">
        <v>5687</v>
      </c>
    </row>
    <row r="517" spans="1:2" x14ac:dyDescent="0.25">
      <c r="A517" s="2" t="s">
        <v>5688</v>
      </c>
      <c r="B517" s="2" t="s">
        <v>5689</v>
      </c>
    </row>
    <row r="518" spans="1:2" x14ac:dyDescent="0.25">
      <c r="A518" s="2" t="s">
        <v>5690</v>
      </c>
      <c r="B518" s="2" t="s">
        <v>5691</v>
      </c>
    </row>
    <row r="519" spans="1:2" x14ac:dyDescent="0.25">
      <c r="A519" s="2" t="s">
        <v>5692</v>
      </c>
      <c r="B519" s="2" t="s">
        <v>5693</v>
      </c>
    </row>
    <row r="520" spans="1:2" x14ac:dyDescent="0.25">
      <c r="A520" s="2" t="s">
        <v>5694</v>
      </c>
      <c r="B520" s="2" t="s">
        <v>5695</v>
      </c>
    </row>
    <row r="521" spans="1:2" x14ac:dyDescent="0.25">
      <c r="A521" s="2" t="s">
        <v>5696</v>
      </c>
      <c r="B521" s="2" t="s">
        <v>5697</v>
      </c>
    </row>
    <row r="522" spans="1:2" x14ac:dyDescent="0.25">
      <c r="A522" s="2" t="s">
        <v>5698</v>
      </c>
      <c r="B522" s="2" t="s">
        <v>5699</v>
      </c>
    </row>
    <row r="523" spans="1:2" x14ac:dyDescent="0.25">
      <c r="A523" s="2" t="s">
        <v>5700</v>
      </c>
      <c r="B523" s="2" t="s">
        <v>5701</v>
      </c>
    </row>
    <row r="524" spans="1:2" x14ac:dyDescent="0.25">
      <c r="A524" s="2" t="s">
        <v>5702</v>
      </c>
      <c r="B524" s="2" t="s">
        <v>5703</v>
      </c>
    </row>
    <row r="525" spans="1:2" x14ac:dyDescent="0.25">
      <c r="A525" s="2" t="s">
        <v>5704</v>
      </c>
      <c r="B525" s="2" t="s">
        <v>5705</v>
      </c>
    </row>
    <row r="526" spans="1:2" x14ac:dyDescent="0.25">
      <c r="A526" s="2" t="s">
        <v>5706</v>
      </c>
      <c r="B526" s="2" t="s">
        <v>5707</v>
      </c>
    </row>
    <row r="527" spans="1:2" x14ac:dyDescent="0.25">
      <c r="A527" s="2" t="s">
        <v>5708</v>
      </c>
      <c r="B527" s="2" t="s">
        <v>5709</v>
      </c>
    </row>
    <row r="528" spans="1:2" x14ac:dyDescent="0.25">
      <c r="A528" s="2" t="s">
        <v>5710</v>
      </c>
      <c r="B528" s="2" t="s">
        <v>5711</v>
      </c>
    </row>
    <row r="529" spans="1:2" x14ac:dyDescent="0.25">
      <c r="A529" s="2" t="s">
        <v>5712</v>
      </c>
      <c r="B529" s="2" t="s">
        <v>5713</v>
      </c>
    </row>
    <row r="530" spans="1:2" x14ac:dyDescent="0.25">
      <c r="A530" s="2" t="s">
        <v>5714</v>
      </c>
      <c r="B530" s="2" t="s">
        <v>5053</v>
      </c>
    </row>
    <row r="531" spans="1:2" x14ac:dyDescent="0.25">
      <c r="A531" s="2" t="s">
        <v>5715</v>
      </c>
      <c r="B531" s="2" t="s">
        <v>5716</v>
      </c>
    </row>
    <row r="532" spans="1:2" x14ac:dyDescent="0.25">
      <c r="A532" s="2" t="s">
        <v>5717</v>
      </c>
      <c r="B532" s="2" t="s">
        <v>5718</v>
      </c>
    </row>
    <row r="533" spans="1:2" x14ac:dyDescent="0.25">
      <c r="A533" s="2" t="s">
        <v>5719</v>
      </c>
      <c r="B533" s="2" t="s">
        <v>5720</v>
      </c>
    </row>
    <row r="534" spans="1:2" x14ac:dyDescent="0.25">
      <c r="A534" s="2" t="s">
        <v>5721</v>
      </c>
      <c r="B534" s="2" t="s">
        <v>5722</v>
      </c>
    </row>
    <row r="535" spans="1:2" x14ac:dyDescent="0.25">
      <c r="A535" s="2" t="s">
        <v>5723</v>
      </c>
      <c r="B535" s="2" t="s">
        <v>5724</v>
      </c>
    </row>
    <row r="536" spans="1:2" x14ac:dyDescent="0.25">
      <c r="A536" s="2" t="s">
        <v>5725</v>
      </c>
      <c r="B536" s="2" t="s">
        <v>5726</v>
      </c>
    </row>
    <row r="537" spans="1:2" x14ac:dyDescent="0.25">
      <c r="A537" s="2" t="s">
        <v>5727</v>
      </c>
      <c r="B537" s="2" t="s">
        <v>5728</v>
      </c>
    </row>
    <row r="538" spans="1:2" x14ac:dyDescent="0.25">
      <c r="A538" s="2" t="s">
        <v>5729</v>
      </c>
      <c r="B538" s="2" t="s">
        <v>5730</v>
      </c>
    </row>
    <row r="539" spans="1:2" x14ac:dyDescent="0.25">
      <c r="A539" s="2" t="s">
        <v>5731</v>
      </c>
      <c r="B539" s="2" t="s">
        <v>5732</v>
      </c>
    </row>
    <row r="540" spans="1:2" x14ac:dyDescent="0.25">
      <c r="A540" s="2" t="s">
        <v>5733</v>
      </c>
      <c r="B540" s="2" t="s">
        <v>5734</v>
      </c>
    </row>
    <row r="541" spans="1:2" x14ac:dyDescent="0.25">
      <c r="A541" s="2" t="s">
        <v>5735</v>
      </c>
      <c r="B541" s="2" t="s">
        <v>4864</v>
      </c>
    </row>
    <row r="542" spans="1:2" x14ac:dyDescent="0.25">
      <c r="A542" s="2" t="s">
        <v>5736</v>
      </c>
      <c r="B542" s="2" t="s">
        <v>5737</v>
      </c>
    </row>
    <row r="543" spans="1:2" x14ac:dyDescent="0.25">
      <c r="A543" s="2" t="s">
        <v>5738</v>
      </c>
      <c r="B543" s="2" t="s">
        <v>5739</v>
      </c>
    </row>
    <row r="544" spans="1:2" x14ac:dyDescent="0.25">
      <c r="A544" s="2" t="s">
        <v>5740</v>
      </c>
      <c r="B544" s="2" t="s">
        <v>5741</v>
      </c>
    </row>
    <row r="545" spans="1:2" x14ac:dyDescent="0.25">
      <c r="A545" s="2" t="s">
        <v>5742</v>
      </c>
      <c r="B545" s="2" t="s">
        <v>5743</v>
      </c>
    </row>
    <row r="546" spans="1:2" x14ac:dyDescent="0.25">
      <c r="A546" s="2" t="s">
        <v>5744</v>
      </c>
      <c r="B546" s="2" t="s">
        <v>5745</v>
      </c>
    </row>
    <row r="547" spans="1:2" x14ac:dyDescent="0.25">
      <c r="A547" s="2" t="s">
        <v>5746</v>
      </c>
      <c r="B547" s="2" t="s">
        <v>5747</v>
      </c>
    </row>
    <row r="548" spans="1:2" ht="31.5" x14ac:dyDescent="0.25">
      <c r="A548" s="2" t="s">
        <v>5748</v>
      </c>
      <c r="B548" s="2" t="s">
        <v>5749</v>
      </c>
    </row>
    <row r="549" spans="1:2" x14ac:dyDescent="0.25">
      <c r="A549" s="2" t="s">
        <v>5750</v>
      </c>
      <c r="B549" s="2" t="s">
        <v>5751</v>
      </c>
    </row>
    <row r="550" spans="1:2" x14ac:dyDescent="0.25">
      <c r="A550" s="2" t="s">
        <v>5752</v>
      </c>
      <c r="B550" s="2" t="s">
        <v>5753</v>
      </c>
    </row>
    <row r="551" spans="1:2" x14ac:dyDescent="0.25">
      <c r="A551" s="2" t="s">
        <v>5754</v>
      </c>
      <c r="B551" s="2" t="s">
        <v>5755</v>
      </c>
    </row>
    <row r="552" spans="1:2" x14ac:dyDescent="0.25">
      <c r="A552" s="2" t="s">
        <v>5756</v>
      </c>
      <c r="B552" s="2" t="s">
        <v>5757</v>
      </c>
    </row>
    <row r="553" spans="1:2" x14ac:dyDescent="0.25">
      <c r="A553" s="2" t="s">
        <v>5758</v>
      </c>
      <c r="B553" s="2" t="s">
        <v>5759</v>
      </c>
    </row>
    <row r="554" spans="1:2" x14ac:dyDescent="0.25">
      <c r="A554" s="2" t="s">
        <v>5760</v>
      </c>
      <c r="B554" s="2" t="s">
        <v>5761</v>
      </c>
    </row>
    <row r="555" spans="1:2" x14ac:dyDescent="0.25">
      <c r="A555" s="2" t="s">
        <v>5762</v>
      </c>
      <c r="B555" s="2" t="s">
        <v>5763</v>
      </c>
    </row>
    <row r="556" spans="1:2" x14ac:dyDescent="0.25">
      <c r="A556" s="2" t="s">
        <v>5764</v>
      </c>
      <c r="B556" s="2" t="s">
        <v>5765</v>
      </c>
    </row>
    <row r="557" spans="1:2" x14ac:dyDescent="0.25">
      <c r="A557" s="2" t="s">
        <v>5766</v>
      </c>
      <c r="B557" s="2" t="s">
        <v>5767</v>
      </c>
    </row>
    <row r="558" spans="1:2" x14ac:dyDescent="0.25">
      <c r="A558" s="2" t="s">
        <v>5768</v>
      </c>
      <c r="B558" s="2" t="s">
        <v>5769</v>
      </c>
    </row>
    <row r="559" spans="1:2" x14ac:dyDescent="0.25">
      <c r="A559" s="2" t="s">
        <v>5770</v>
      </c>
      <c r="B559" s="2" t="s">
        <v>5771</v>
      </c>
    </row>
    <row r="560" spans="1:2" x14ac:dyDescent="0.25">
      <c r="A560" s="2" t="s">
        <v>5772</v>
      </c>
      <c r="B560" s="2" t="s">
        <v>5773</v>
      </c>
    </row>
    <row r="561" spans="1:2" x14ac:dyDescent="0.25">
      <c r="A561" s="2" t="s">
        <v>5774</v>
      </c>
      <c r="B561" s="2" t="s">
        <v>5775</v>
      </c>
    </row>
    <row r="562" spans="1:2" x14ac:dyDescent="0.25">
      <c r="A562" s="2" t="s">
        <v>5776</v>
      </c>
      <c r="B562" s="2" t="s">
        <v>5777</v>
      </c>
    </row>
    <row r="563" spans="1:2" x14ac:dyDescent="0.25">
      <c r="A563" s="2" t="s">
        <v>5778</v>
      </c>
      <c r="B563" s="2" t="s">
        <v>5779</v>
      </c>
    </row>
    <row r="564" spans="1:2" x14ac:dyDescent="0.25">
      <c r="A564" s="2" t="s">
        <v>5780</v>
      </c>
      <c r="B564" s="2" t="s">
        <v>5781</v>
      </c>
    </row>
    <row r="565" spans="1:2" x14ac:dyDescent="0.25">
      <c r="A565" s="2" t="s">
        <v>5782</v>
      </c>
      <c r="B565" s="2" t="s">
        <v>5783</v>
      </c>
    </row>
    <row r="566" spans="1:2" x14ac:dyDescent="0.25">
      <c r="A566" s="2" t="s">
        <v>5784</v>
      </c>
      <c r="B566" s="2" t="s">
        <v>5785</v>
      </c>
    </row>
    <row r="567" spans="1:2" x14ac:dyDescent="0.25">
      <c r="A567" s="2" t="s">
        <v>5786</v>
      </c>
      <c r="B567" s="2" t="s">
        <v>5787</v>
      </c>
    </row>
    <row r="568" spans="1:2" x14ac:dyDescent="0.25">
      <c r="A568" s="2" t="s">
        <v>5788</v>
      </c>
      <c r="B568" s="2" t="s">
        <v>5789</v>
      </c>
    </row>
    <row r="569" spans="1:2" x14ac:dyDescent="0.25">
      <c r="A569" s="2" t="s">
        <v>5790</v>
      </c>
      <c r="B569" s="2" t="s">
        <v>5791</v>
      </c>
    </row>
    <row r="570" spans="1:2" x14ac:dyDescent="0.25">
      <c r="A570" s="2" t="s">
        <v>5792</v>
      </c>
      <c r="B570" s="2" t="s">
        <v>5793</v>
      </c>
    </row>
    <row r="571" spans="1:2" x14ac:dyDescent="0.25">
      <c r="A571" s="2" t="s">
        <v>5794</v>
      </c>
      <c r="B571" s="2" t="s">
        <v>5795</v>
      </c>
    </row>
    <row r="572" spans="1:2" x14ac:dyDescent="0.25">
      <c r="A572" s="2" t="s">
        <v>5796</v>
      </c>
      <c r="B572" s="2" t="s">
        <v>5797</v>
      </c>
    </row>
    <row r="573" spans="1:2" x14ac:dyDescent="0.25">
      <c r="A573" s="2" t="s">
        <v>5798</v>
      </c>
      <c r="B573" s="2" t="s">
        <v>5799</v>
      </c>
    </row>
    <row r="574" spans="1:2" x14ac:dyDescent="0.25">
      <c r="A574" s="2" t="s">
        <v>5800</v>
      </c>
      <c r="B574" s="2" t="s">
        <v>5801</v>
      </c>
    </row>
    <row r="575" spans="1:2" x14ac:dyDescent="0.25">
      <c r="A575" s="2" t="s">
        <v>5802</v>
      </c>
      <c r="B575" s="2" t="s">
        <v>5803</v>
      </c>
    </row>
    <row r="576" spans="1:2" x14ac:dyDescent="0.25">
      <c r="A576" s="2" t="s">
        <v>5804</v>
      </c>
      <c r="B576" s="2" t="s">
        <v>5805</v>
      </c>
    </row>
    <row r="577" spans="1:2" x14ac:dyDescent="0.25">
      <c r="A577" s="2" t="s">
        <v>5806</v>
      </c>
      <c r="B577" s="2" t="s">
        <v>5807</v>
      </c>
    </row>
    <row r="578" spans="1:2" x14ac:dyDescent="0.25">
      <c r="A578" s="2" t="s">
        <v>5808</v>
      </c>
      <c r="B578" s="2" t="s">
        <v>5809</v>
      </c>
    </row>
    <row r="579" spans="1:2" x14ac:dyDescent="0.25">
      <c r="A579" s="2" t="s">
        <v>5810</v>
      </c>
      <c r="B579" s="2" t="s">
        <v>5811</v>
      </c>
    </row>
    <row r="580" spans="1:2" x14ac:dyDescent="0.25">
      <c r="A580" s="2" t="s">
        <v>5812</v>
      </c>
      <c r="B580" s="2" t="s">
        <v>5813</v>
      </c>
    </row>
    <row r="581" spans="1:2" x14ac:dyDescent="0.25">
      <c r="A581" s="2" t="s">
        <v>5814</v>
      </c>
      <c r="B581" s="2" t="s">
        <v>5815</v>
      </c>
    </row>
    <row r="582" spans="1:2" x14ac:dyDescent="0.25">
      <c r="A582" s="2" t="s">
        <v>5816</v>
      </c>
      <c r="B582" s="2" t="s">
        <v>5817</v>
      </c>
    </row>
    <row r="583" spans="1:2" x14ac:dyDescent="0.25">
      <c r="A583" s="2" t="s">
        <v>5818</v>
      </c>
      <c r="B583" s="2" t="s">
        <v>5819</v>
      </c>
    </row>
    <row r="584" spans="1:2" x14ac:dyDescent="0.25">
      <c r="A584" s="2" t="s">
        <v>5820</v>
      </c>
      <c r="B584" s="2" t="s">
        <v>5821</v>
      </c>
    </row>
    <row r="585" spans="1:2" x14ac:dyDescent="0.25">
      <c r="A585" s="2" t="s">
        <v>5822</v>
      </c>
      <c r="B585" s="2" t="s">
        <v>5823</v>
      </c>
    </row>
    <row r="586" spans="1:2" x14ac:dyDescent="0.25">
      <c r="A586" s="2" t="s">
        <v>5824</v>
      </c>
      <c r="B586" s="2" t="s">
        <v>5825</v>
      </c>
    </row>
    <row r="587" spans="1:2" x14ac:dyDescent="0.25">
      <c r="A587" s="2" t="s">
        <v>5826</v>
      </c>
      <c r="B587" s="2" t="s">
        <v>5827</v>
      </c>
    </row>
    <row r="588" spans="1:2" x14ac:dyDescent="0.25">
      <c r="A588" s="2" t="s">
        <v>5828</v>
      </c>
      <c r="B588" s="2" t="s">
        <v>5829</v>
      </c>
    </row>
    <row r="589" spans="1:2" x14ac:dyDescent="0.25">
      <c r="A589" s="2" t="s">
        <v>5830</v>
      </c>
      <c r="B589" s="2" t="s">
        <v>5831</v>
      </c>
    </row>
    <row r="590" spans="1:2" x14ac:dyDescent="0.25">
      <c r="A590" s="2" t="s">
        <v>5832</v>
      </c>
      <c r="B590" s="2" t="s">
        <v>5079</v>
      </c>
    </row>
    <row r="591" spans="1:2" x14ac:dyDescent="0.25">
      <c r="A591" s="2" t="s">
        <v>5833</v>
      </c>
      <c r="B591" s="2" t="s">
        <v>5834</v>
      </c>
    </row>
    <row r="592" spans="1:2" x14ac:dyDescent="0.25">
      <c r="A592" s="2" t="s">
        <v>5835</v>
      </c>
      <c r="B592" s="2" t="s">
        <v>5667</v>
      </c>
    </row>
    <row r="593" spans="1:2" x14ac:dyDescent="0.25">
      <c r="A593" s="2" t="s">
        <v>5836</v>
      </c>
      <c r="B593" s="2" t="s">
        <v>5837</v>
      </c>
    </row>
    <row r="594" spans="1:2" x14ac:dyDescent="0.25">
      <c r="A594" s="2" t="s">
        <v>5838</v>
      </c>
      <c r="B594" s="2" t="s">
        <v>5839</v>
      </c>
    </row>
    <row r="595" spans="1:2" x14ac:dyDescent="0.25">
      <c r="A595" s="2" t="s">
        <v>5840</v>
      </c>
      <c r="B595" s="2" t="s">
        <v>5604</v>
      </c>
    </row>
    <row r="596" spans="1:2" x14ac:dyDescent="0.25">
      <c r="A596" s="2" t="s">
        <v>5841</v>
      </c>
      <c r="B596" s="2" t="s">
        <v>5842</v>
      </c>
    </row>
    <row r="597" spans="1:2" x14ac:dyDescent="0.25">
      <c r="A597" s="2" t="s">
        <v>5843</v>
      </c>
      <c r="B597" s="2" t="s">
        <v>5844</v>
      </c>
    </row>
    <row r="598" spans="1:2" x14ac:dyDescent="0.25">
      <c r="A598" s="2" t="s">
        <v>5845</v>
      </c>
      <c r="B598" s="2" t="s">
        <v>5846</v>
      </c>
    </row>
    <row r="599" spans="1:2" x14ac:dyDescent="0.25">
      <c r="A599" s="2" t="s">
        <v>5847</v>
      </c>
      <c r="B599" s="2" t="s">
        <v>5848</v>
      </c>
    </row>
    <row r="600" spans="1:2" x14ac:dyDescent="0.25">
      <c r="A600" s="2" t="s">
        <v>5849</v>
      </c>
      <c r="B600" s="2" t="s">
        <v>5850</v>
      </c>
    </row>
    <row r="601" spans="1:2" x14ac:dyDescent="0.25">
      <c r="A601" s="2" t="s">
        <v>5851</v>
      </c>
      <c r="B601" s="2" t="s">
        <v>5679</v>
      </c>
    </row>
    <row r="602" spans="1:2" x14ac:dyDescent="0.25">
      <c r="A602" s="2" t="s">
        <v>5852</v>
      </c>
      <c r="B602" s="2" t="s">
        <v>5853</v>
      </c>
    </row>
    <row r="603" spans="1:2" x14ac:dyDescent="0.25">
      <c r="A603" s="2" t="s">
        <v>5854</v>
      </c>
      <c r="B603" s="2" t="s">
        <v>5855</v>
      </c>
    </row>
    <row r="604" spans="1:2" x14ac:dyDescent="0.25">
      <c r="A604" s="2" t="s">
        <v>5856</v>
      </c>
      <c r="B604" s="2" t="s">
        <v>5857</v>
      </c>
    </row>
    <row r="605" spans="1:2" x14ac:dyDescent="0.25">
      <c r="A605" s="2" t="s">
        <v>5858</v>
      </c>
      <c r="B605" s="2" t="s">
        <v>5859</v>
      </c>
    </row>
    <row r="606" spans="1:2" x14ac:dyDescent="0.25">
      <c r="A606" s="2" t="s">
        <v>5860</v>
      </c>
      <c r="B606" s="2" t="s">
        <v>5861</v>
      </c>
    </row>
    <row r="607" spans="1:2" x14ac:dyDescent="0.25">
      <c r="A607" s="2" t="s">
        <v>5862</v>
      </c>
      <c r="B607" s="2" t="s">
        <v>5863</v>
      </c>
    </row>
    <row r="608" spans="1:2" x14ac:dyDescent="0.25">
      <c r="A608" s="2" t="s">
        <v>5864</v>
      </c>
      <c r="B608" s="2" t="s">
        <v>5865</v>
      </c>
    </row>
    <row r="609" spans="1:2" x14ac:dyDescent="0.25">
      <c r="A609" s="2" t="s">
        <v>5866</v>
      </c>
      <c r="B609" s="2" t="s">
        <v>5867</v>
      </c>
    </row>
    <row r="610" spans="1:2" x14ac:dyDescent="0.25">
      <c r="A610" s="2" t="s">
        <v>5868</v>
      </c>
      <c r="B610" s="2" t="s">
        <v>5869</v>
      </c>
    </row>
    <row r="611" spans="1:2" x14ac:dyDescent="0.25">
      <c r="A611" s="2" t="s">
        <v>5870</v>
      </c>
      <c r="B611" s="2" t="s">
        <v>5871</v>
      </c>
    </row>
    <row r="612" spans="1:2" x14ac:dyDescent="0.25">
      <c r="A612" s="2" t="s">
        <v>5872</v>
      </c>
      <c r="B612" s="2" t="s">
        <v>5873</v>
      </c>
    </row>
    <row r="613" spans="1:2" x14ac:dyDescent="0.25">
      <c r="A613" s="2" t="s">
        <v>5874</v>
      </c>
      <c r="B613" s="2" t="s">
        <v>5875</v>
      </c>
    </row>
    <row r="614" spans="1:2" x14ac:dyDescent="0.25">
      <c r="A614" s="2" t="s">
        <v>5876</v>
      </c>
      <c r="B614" s="2" t="s">
        <v>5877</v>
      </c>
    </row>
    <row r="615" spans="1:2" x14ac:dyDescent="0.25">
      <c r="A615" s="2" t="s">
        <v>5878</v>
      </c>
      <c r="B615" s="2" t="s">
        <v>5879</v>
      </c>
    </row>
    <row r="617" spans="1:2" x14ac:dyDescent="0.25">
      <c r="A617" s="2" t="s">
        <v>5880</v>
      </c>
      <c r="B617" s="2" t="s">
        <v>4713</v>
      </c>
    </row>
    <row r="619" spans="1:2" x14ac:dyDescent="0.25">
      <c r="A619" s="2" t="s">
        <v>5881</v>
      </c>
      <c r="B619" s="2" t="s">
        <v>5558</v>
      </c>
    </row>
    <row r="620" spans="1:2" x14ac:dyDescent="0.25">
      <c r="A620" s="2" t="s">
        <v>5882</v>
      </c>
      <c r="B620" s="2" t="s">
        <v>5883</v>
      </c>
    </row>
    <row r="621" spans="1:2" x14ac:dyDescent="0.25">
      <c r="A621" s="2" t="s">
        <v>5884</v>
      </c>
      <c r="B621" s="2" t="s">
        <v>5885</v>
      </c>
    </row>
    <row r="622" spans="1:2" x14ac:dyDescent="0.25">
      <c r="A622" s="2" t="s">
        <v>5886</v>
      </c>
      <c r="B622" s="2" t="s">
        <v>5887</v>
      </c>
    </row>
    <row r="623" spans="1:2" x14ac:dyDescent="0.25">
      <c r="A623" s="2" t="s">
        <v>5888</v>
      </c>
      <c r="B623" s="2" t="s">
        <v>5889</v>
      </c>
    </row>
    <row r="624" spans="1:2" x14ac:dyDescent="0.25">
      <c r="A624" s="2" t="s">
        <v>5890</v>
      </c>
      <c r="B624" s="2" t="s">
        <v>5891</v>
      </c>
    </row>
    <row r="625" spans="1:2" x14ac:dyDescent="0.25">
      <c r="A625" s="2" t="s">
        <v>5892</v>
      </c>
      <c r="B625" s="2" t="s">
        <v>5893</v>
      </c>
    </row>
    <row r="626" spans="1:2" x14ac:dyDescent="0.25">
      <c r="A626" s="2" t="s">
        <v>5894</v>
      </c>
      <c r="B626" s="2" t="s">
        <v>5895</v>
      </c>
    </row>
    <row r="627" spans="1:2" x14ac:dyDescent="0.25">
      <c r="A627" s="2" t="s">
        <v>5896</v>
      </c>
      <c r="B627" s="2" t="s">
        <v>5897</v>
      </c>
    </row>
    <row r="628" spans="1:2" x14ac:dyDescent="0.25">
      <c r="A628" s="2" t="s">
        <v>5898</v>
      </c>
      <c r="B628" s="2" t="s">
        <v>5899</v>
      </c>
    </row>
    <row r="629" spans="1:2" x14ac:dyDescent="0.25">
      <c r="A629" s="2" t="s">
        <v>5900</v>
      </c>
      <c r="B629" s="2" t="s">
        <v>5901</v>
      </c>
    </row>
    <row r="630" spans="1:2" x14ac:dyDescent="0.25">
      <c r="A630" s="2" t="s">
        <v>5902</v>
      </c>
      <c r="B630" s="2" t="s">
        <v>5221</v>
      </c>
    </row>
    <row r="631" spans="1:2" x14ac:dyDescent="0.25">
      <c r="A631" s="2" t="s">
        <v>5903</v>
      </c>
      <c r="B631" s="2" t="s">
        <v>5904</v>
      </c>
    </row>
    <row r="632" spans="1:2" x14ac:dyDescent="0.25">
      <c r="A632" s="2" t="s">
        <v>5905</v>
      </c>
      <c r="B632" s="2" t="s">
        <v>5906</v>
      </c>
    </row>
    <row r="633" spans="1:2" x14ac:dyDescent="0.25">
      <c r="A633" s="2" t="s">
        <v>5907</v>
      </c>
      <c r="B633" s="2" t="s">
        <v>5908</v>
      </c>
    </row>
    <row r="634" spans="1:2" x14ac:dyDescent="0.25">
      <c r="A634" s="2" t="s">
        <v>5909</v>
      </c>
      <c r="B634" s="2" t="s">
        <v>5910</v>
      </c>
    </row>
    <row r="635" spans="1:2" x14ac:dyDescent="0.25">
      <c r="A635" s="2" t="s">
        <v>5911</v>
      </c>
      <c r="B635" s="2" t="s">
        <v>5912</v>
      </c>
    </row>
    <row r="636" spans="1:2" x14ac:dyDescent="0.25">
      <c r="A636" s="2" t="s">
        <v>5913</v>
      </c>
      <c r="B636" s="2" t="s">
        <v>5914</v>
      </c>
    </row>
    <row r="637" spans="1:2" x14ac:dyDescent="0.25">
      <c r="A637" s="2" t="s">
        <v>5915</v>
      </c>
      <c r="B637" s="2" t="s">
        <v>5916</v>
      </c>
    </row>
    <row r="638" spans="1:2" x14ac:dyDescent="0.25">
      <c r="A638" s="2" t="s">
        <v>5917</v>
      </c>
      <c r="B638" s="2" t="s">
        <v>5918</v>
      </c>
    </row>
    <row r="639" spans="1:2" x14ac:dyDescent="0.25">
      <c r="A639" s="2" t="s">
        <v>5919</v>
      </c>
      <c r="B639" s="2" t="s">
        <v>5920</v>
      </c>
    </row>
    <row r="640" spans="1:2" x14ac:dyDescent="0.25">
      <c r="A640" s="2" t="s">
        <v>5921</v>
      </c>
      <c r="B640" s="2" t="s">
        <v>5922</v>
      </c>
    </row>
    <row r="641" spans="1:2" x14ac:dyDescent="0.25">
      <c r="A641" s="2" t="s">
        <v>5923</v>
      </c>
      <c r="B641" s="2" t="s">
        <v>5924</v>
      </c>
    </row>
    <row r="642" spans="1:2" x14ac:dyDescent="0.25">
      <c r="A642" s="2" t="s">
        <v>5925</v>
      </c>
      <c r="B642" s="2" t="s">
        <v>5926</v>
      </c>
    </row>
    <row r="643" spans="1:2" x14ac:dyDescent="0.25">
      <c r="A643" s="2" t="s">
        <v>5927</v>
      </c>
      <c r="B643" s="2" t="s">
        <v>5928</v>
      </c>
    </row>
    <row r="644" spans="1:2" x14ac:dyDescent="0.25">
      <c r="A644" s="2" t="s">
        <v>5929</v>
      </c>
      <c r="B644" s="2" t="s">
        <v>5930</v>
      </c>
    </row>
    <row r="645" spans="1:2" x14ac:dyDescent="0.25">
      <c r="A645" s="2" t="s">
        <v>5931</v>
      </c>
      <c r="B645" s="2" t="s">
        <v>5932</v>
      </c>
    </row>
    <row r="646" spans="1:2" x14ac:dyDescent="0.25">
      <c r="A646" s="2" t="s">
        <v>5933</v>
      </c>
      <c r="B646" s="2" t="s">
        <v>5934</v>
      </c>
    </row>
    <row r="647" spans="1:2" x14ac:dyDescent="0.25">
      <c r="A647" s="2" t="s">
        <v>5935</v>
      </c>
      <c r="B647" s="2" t="s">
        <v>5936</v>
      </c>
    </row>
    <row r="648" spans="1:2" x14ac:dyDescent="0.25">
      <c r="A648" s="2" t="s">
        <v>5937</v>
      </c>
      <c r="B648" s="2" t="s">
        <v>5938</v>
      </c>
    </row>
    <row r="649" spans="1:2" x14ac:dyDescent="0.25">
      <c r="A649" s="2" t="s">
        <v>5939</v>
      </c>
      <c r="B649" s="2" t="s">
        <v>5940</v>
      </c>
    </row>
    <row r="650" spans="1:2" x14ac:dyDescent="0.25">
      <c r="A650" s="2" t="s">
        <v>5941</v>
      </c>
      <c r="B650" s="2" t="s">
        <v>5942</v>
      </c>
    </row>
    <row r="651" spans="1:2" x14ac:dyDescent="0.25">
      <c r="A651" s="2" t="s">
        <v>5943</v>
      </c>
      <c r="B651" s="2" t="s">
        <v>5944</v>
      </c>
    </row>
    <row r="652" spans="1:2" x14ac:dyDescent="0.25">
      <c r="A652" s="2" t="s">
        <v>5945</v>
      </c>
      <c r="B652" s="2" t="s">
        <v>5946</v>
      </c>
    </row>
    <row r="653" spans="1:2" x14ac:dyDescent="0.25">
      <c r="A653" s="2" t="s">
        <v>5947</v>
      </c>
      <c r="B653" s="2" t="s">
        <v>5948</v>
      </c>
    </row>
    <row r="654" spans="1:2" ht="31.5" x14ac:dyDescent="0.25">
      <c r="A654" s="2" t="s">
        <v>5949</v>
      </c>
      <c r="B654" s="2" t="s">
        <v>5950</v>
      </c>
    </row>
    <row r="655" spans="1:2" x14ac:dyDescent="0.25">
      <c r="A655" s="2" t="s">
        <v>5951</v>
      </c>
      <c r="B655" s="2" t="s">
        <v>5952</v>
      </c>
    </row>
    <row r="656" spans="1:2" x14ac:dyDescent="0.25">
      <c r="A656" s="2" t="s">
        <v>5953</v>
      </c>
      <c r="B656" s="2" t="s">
        <v>5954</v>
      </c>
    </row>
    <row r="657" spans="1:2" x14ac:dyDescent="0.25">
      <c r="A657" s="2" t="s">
        <v>5955</v>
      </c>
      <c r="B657" s="2" t="s">
        <v>5956</v>
      </c>
    </row>
    <row r="658" spans="1:2" x14ac:dyDescent="0.25">
      <c r="A658" s="2" t="s">
        <v>5957</v>
      </c>
      <c r="B658" s="2" t="s">
        <v>5958</v>
      </c>
    </row>
    <row r="659" spans="1:2" x14ac:dyDescent="0.25">
      <c r="A659" s="2" t="s">
        <v>5959</v>
      </c>
      <c r="B659" s="2" t="s">
        <v>5960</v>
      </c>
    </row>
    <row r="660" spans="1:2" x14ac:dyDescent="0.25">
      <c r="A660" s="2" t="s">
        <v>5961</v>
      </c>
      <c r="B660" s="2" t="s">
        <v>5117</v>
      </c>
    </row>
    <row r="661" spans="1:2" x14ac:dyDescent="0.25">
      <c r="A661" s="2" t="s">
        <v>5962</v>
      </c>
      <c r="B661" s="2" t="s">
        <v>5963</v>
      </c>
    </row>
    <row r="662" spans="1:2" x14ac:dyDescent="0.25">
      <c r="A662" s="2" t="s">
        <v>5964</v>
      </c>
      <c r="B662" s="2" t="s">
        <v>5965</v>
      </c>
    </row>
    <row r="663" spans="1:2" x14ac:dyDescent="0.25">
      <c r="A663" s="2" t="s">
        <v>5966</v>
      </c>
      <c r="B663" s="2" t="s">
        <v>5967</v>
      </c>
    </row>
    <row r="664" spans="1:2" x14ac:dyDescent="0.25">
      <c r="A664" s="2" t="s">
        <v>5968</v>
      </c>
      <c r="B664" s="2" t="s">
        <v>5969</v>
      </c>
    </row>
    <row r="665" spans="1:2" x14ac:dyDescent="0.25">
      <c r="A665" s="2" t="s">
        <v>5970</v>
      </c>
      <c r="B665" s="2" t="s">
        <v>5971</v>
      </c>
    </row>
    <row r="666" spans="1:2" x14ac:dyDescent="0.25">
      <c r="A666" s="2" t="s">
        <v>5972</v>
      </c>
      <c r="B666" s="2" t="s">
        <v>5973</v>
      </c>
    </row>
    <row r="667" spans="1:2" x14ac:dyDescent="0.25">
      <c r="A667" s="2" t="s">
        <v>5974</v>
      </c>
      <c r="B667" s="2" t="s">
        <v>5975</v>
      </c>
    </row>
    <row r="668" spans="1:2" x14ac:dyDescent="0.25">
      <c r="A668" s="2" t="s">
        <v>5976</v>
      </c>
      <c r="B668" s="2" t="s">
        <v>5977</v>
      </c>
    </row>
    <row r="669" spans="1:2" x14ac:dyDescent="0.25">
      <c r="A669" s="2" t="s">
        <v>5978</v>
      </c>
      <c r="B669" s="2" t="s">
        <v>5979</v>
      </c>
    </row>
    <row r="670" spans="1:2" x14ac:dyDescent="0.25">
      <c r="A670" s="2" t="s">
        <v>5980</v>
      </c>
      <c r="B670" s="2" t="s">
        <v>5981</v>
      </c>
    </row>
    <row r="671" spans="1:2" x14ac:dyDescent="0.25">
      <c r="A671" s="2" t="s">
        <v>5982</v>
      </c>
      <c r="B671" s="2" t="s">
        <v>5983</v>
      </c>
    </row>
    <row r="672" spans="1:2" x14ac:dyDescent="0.25">
      <c r="A672" s="2" t="s">
        <v>5984</v>
      </c>
      <c r="B672" s="2" t="s">
        <v>5985</v>
      </c>
    </row>
    <row r="673" spans="1:2" x14ac:dyDescent="0.25">
      <c r="A673" s="2" t="s">
        <v>5986</v>
      </c>
      <c r="B673" s="2" t="s">
        <v>5987</v>
      </c>
    </row>
    <row r="674" spans="1:2" x14ac:dyDescent="0.25">
      <c r="A674" s="2" t="s">
        <v>5988</v>
      </c>
      <c r="B674" s="2" t="s">
        <v>5989</v>
      </c>
    </row>
    <row r="675" spans="1:2" x14ac:dyDescent="0.25">
      <c r="A675" s="2" t="s">
        <v>5990</v>
      </c>
      <c r="B675" s="2" t="s">
        <v>5991</v>
      </c>
    </row>
    <row r="676" spans="1:2" x14ac:dyDescent="0.25">
      <c r="A676" s="2" t="s">
        <v>5992</v>
      </c>
      <c r="B676" s="2" t="s">
        <v>5993</v>
      </c>
    </row>
    <row r="677" spans="1:2" x14ac:dyDescent="0.25">
      <c r="A677" s="2" t="s">
        <v>5994</v>
      </c>
      <c r="B677" s="2" t="s">
        <v>5995</v>
      </c>
    </row>
    <row r="678" spans="1:2" x14ac:dyDescent="0.25">
      <c r="A678" s="2" t="s">
        <v>5996</v>
      </c>
      <c r="B678" s="2" t="s">
        <v>5997</v>
      </c>
    </row>
    <row r="679" spans="1:2" x14ac:dyDescent="0.25">
      <c r="A679" s="2" t="s">
        <v>5998</v>
      </c>
      <c r="B679" s="2" t="s">
        <v>5999</v>
      </c>
    </row>
    <row r="680" spans="1:2" x14ac:dyDescent="0.25">
      <c r="A680" s="2" t="s">
        <v>6000</v>
      </c>
      <c r="B680" s="2" t="s">
        <v>6001</v>
      </c>
    </row>
    <row r="681" spans="1:2" x14ac:dyDescent="0.25">
      <c r="A681" s="2" t="s">
        <v>6002</v>
      </c>
      <c r="B681" s="2" t="s">
        <v>6003</v>
      </c>
    </row>
    <row r="682" spans="1:2" x14ac:dyDescent="0.25">
      <c r="A682" s="2" t="s">
        <v>6004</v>
      </c>
      <c r="B682" s="2" t="s">
        <v>5948</v>
      </c>
    </row>
    <row r="683" spans="1:2" ht="31.5" x14ac:dyDescent="0.25">
      <c r="A683" s="2" t="s">
        <v>6005</v>
      </c>
      <c r="B683" s="2" t="s">
        <v>6006</v>
      </c>
    </row>
    <row r="684" spans="1:2" x14ac:dyDescent="0.25">
      <c r="A684" s="2" t="s">
        <v>6007</v>
      </c>
      <c r="B684" s="2" t="s">
        <v>6008</v>
      </c>
    </row>
    <row r="685" spans="1:2" x14ac:dyDescent="0.25">
      <c r="A685" s="2" t="s">
        <v>6009</v>
      </c>
      <c r="B685" s="2" t="s">
        <v>6010</v>
      </c>
    </row>
    <row r="686" spans="1:2" x14ac:dyDescent="0.25">
      <c r="A686" s="2" t="s">
        <v>6011</v>
      </c>
      <c r="B686" s="2" t="s">
        <v>6012</v>
      </c>
    </row>
    <row r="687" spans="1:2" x14ac:dyDescent="0.25">
      <c r="A687" s="2" t="s">
        <v>6013</v>
      </c>
      <c r="B687" s="2" t="s">
        <v>5115</v>
      </c>
    </row>
    <row r="688" spans="1:2" x14ac:dyDescent="0.25">
      <c r="A688" s="2" t="s">
        <v>6014</v>
      </c>
      <c r="B688" s="2" t="s">
        <v>6015</v>
      </c>
    </row>
    <row r="689" spans="1:2" x14ac:dyDescent="0.25">
      <c r="A689" s="2" t="s">
        <v>6016</v>
      </c>
      <c r="B689" s="2" t="s">
        <v>6017</v>
      </c>
    </row>
    <row r="690" spans="1:2" x14ac:dyDescent="0.25">
      <c r="A690" s="2" t="s">
        <v>6018</v>
      </c>
      <c r="B690" s="2" t="s">
        <v>6019</v>
      </c>
    </row>
    <row r="691" spans="1:2" x14ac:dyDescent="0.25">
      <c r="A691" s="2" t="s">
        <v>6020</v>
      </c>
      <c r="B691" s="2" t="s">
        <v>6021</v>
      </c>
    </row>
    <row r="692" spans="1:2" x14ac:dyDescent="0.25">
      <c r="A692" s="2" t="s">
        <v>6022</v>
      </c>
      <c r="B692" s="2" t="s">
        <v>6023</v>
      </c>
    </row>
    <row r="693" spans="1:2" x14ac:dyDescent="0.25">
      <c r="A693" s="2" t="s">
        <v>6024</v>
      </c>
      <c r="B693" s="2" t="s">
        <v>6025</v>
      </c>
    </row>
    <row r="694" spans="1:2" x14ac:dyDescent="0.25">
      <c r="A694" s="2" t="s">
        <v>6026</v>
      </c>
      <c r="B694" s="2" t="s">
        <v>6027</v>
      </c>
    </row>
    <row r="695" spans="1:2" x14ac:dyDescent="0.25">
      <c r="A695" s="2" t="s">
        <v>6028</v>
      </c>
      <c r="B695" s="2" t="s">
        <v>6029</v>
      </c>
    </row>
    <row r="696" spans="1:2" x14ac:dyDescent="0.25">
      <c r="A696" s="2" t="s">
        <v>6030</v>
      </c>
      <c r="B696" s="2" t="s">
        <v>6031</v>
      </c>
    </row>
    <row r="697" spans="1:2" x14ac:dyDescent="0.25">
      <c r="A697" s="2" t="s">
        <v>6032</v>
      </c>
      <c r="B697" s="2" t="s">
        <v>6033</v>
      </c>
    </row>
    <row r="698" spans="1:2" x14ac:dyDescent="0.25">
      <c r="A698" s="2" t="s">
        <v>6034</v>
      </c>
      <c r="B698" s="2" t="s">
        <v>6035</v>
      </c>
    </row>
    <row r="699" spans="1:2" x14ac:dyDescent="0.25">
      <c r="A699" s="2" t="s">
        <v>6036</v>
      </c>
      <c r="B699" s="2" t="s">
        <v>6037</v>
      </c>
    </row>
    <row r="700" spans="1:2" x14ac:dyDescent="0.25">
      <c r="A700" s="2" t="s">
        <v>6038</v>
      </c>
      <c r="B700" s="2" t="s">
        <v>6039</v>
      </c>
    </row>
    <row r="701" spans="1:2" x14ac:dyDescent="0.25">
      <c r="A701" s="2" t="s">
        <v>6040</v>
      </c>
      <c r="B701" s="2" t="s">
        <v>6041</v>
      </c>
    </row>
    <row r="702" spans="1:2" x14ac:dyDescent="0.25">
      <c r="A702" s="2" t="s">
        <v>6042</v>
      </c>
      <c r="B702" s="2" t="s">
        <v>6043</v>
      </c>
    </row>
    <row r="703" spans="1:2" x14ac:dyDescent="0.25">
      <c r="A703" s="2" t="s">
        <v>6044</v>
      </c>
      <c r="B703" s="2" t="s">
        <v>6045</v>
      </c>
    </row>
    <row r="704" spans="1:2" x14ac:dyDescent="0.25">
      <c r="A704" s="2" t="s">
        <v>6046</v>
      </c>
      <c r="B704" s="2" t="s">
        <v>6047</v>
      </c>
    </row>
    <row r="705" spans="1:2" x14ac:dyDescent="0.25">
      <c r="A705" s="2" t="s">
        <v>6048</v>
      </c>
      <c r="B705" s="2" t="s">
        <v>6049</v>
      </c>
    </row>
    <row r="706" spans="1:2" x14ac:dyDescent="0.25">
      <c r="A706" s="2" t="s">
        <v>6050</v>
      </c>
      <c r="B706" s="2" t="s">
        <v>6051</v>
      </c>
    </row>
    <row r="707" spans="1:2" x14ac:dyDescent="0.25">
      <c r="A707" s="2" t="s">
        <v>6052</v>
      </c>
      <c r="B707" s="2" t="s">
        <v>6053</v>
      </c>
    </row>
    <row r="708" spans="1:2" x14ac:dyDescent="0.25">
      <c r="A708" s="2" t="s">
        <v>6054</v>
      </c>
      <c r="B708" s="2" t="s">
        <v>6055</v>
      </c>
    </row>
    <row r="709" spans="1:2" x14ac:dyDescent="0.25">
      <c r="A709" s="2" t="s">
        <v>6056</v>
      </c>
      <c r="B709" s="2" t="s">
        <v>6057</v>
      </c>
    </row>
    <row r="710" spans="1:2" x14ac:dyDescent="0.25">
      <c r="A710" s="2" t="s">
        <v>6058</v>
      </c>
      <c r="B710" s="2" t="s">
        <v>6059</v>
      </c>
    </row>
    <row r="711" spans="1:2" x14ac:dyDescent="0.25">
      <c r="A711" s="2" t="s">
        <v>6060</v>
      </c>
      <c r="B711" s="2" t="s">
        <v>6061</v>
      </c>
    </row>
    <row r="712" spans="1:2" x14ac:dyDescent="0.25">
      <c r="A712" s="2" t="s">
        <v>6062</v>
      </c>
      <c r="B712" s="2" t="s">
        <v>6063</v>
      </c>
    </row>
    <row r="713" spans="1:2" x14ac:dyDescent="0.25">
      <c r="A713" s="2" t="s">
        <v>6064</v>
      </c>
      <c r="B713" s="2" t="s">
        <v>6065</v>
      </c>
    </row>
    <row r="714" spans="1:2" x14ac:dyDescent="0.25">
      <c r="A714" s="2" t="s">
        <v>6066</v>
      </c>
      <c r="B714" s="2" t="s">
        <v>6067</v>
      </c>
    </row>
    <row r="715" spans="1:2" x14ac:dyDescent="0.25">
      <c r="A715" s="2" t="s">
        <v>6068</v>
      </c>
      <c r="B715" s="2" t="s">
        <v>6069</v>
      </c>
    </row>
    <row r="716" spans="1:2" x14ac:dyDescent="0.25">
      <c r="A716" s="2" t="s">
        <v>6070</v>
      </c>
      <c r="B716" s="2" t="s">
        <v>6071</v>
      </c>
    </row>
    <row r="717" spans="1:2" x14ac:dyDescent="0.25">
      <c r="A717" s="2" t="s">
        <v>6072</v>
      </c>
      <c r="B717" s="2" t="s">
        <v>6073</v>
      </c>
    </row>
    <row r="718" spans="1:2" x14ac:dyDescent="0.25">
      <c r="A718" s="2" t="s">
        <v>6074</v>
      </c>
      <c r="B718" s="2" t="s">
        <v>6075</v>
      </c>
    </row>
    <row r="719" spans="1:2" x14ac:dyDescent="0.25">
      <c r="A719" s="2" t="s">
        <v>6076</v>
      </c>
      <c r="B719" s="2" t="s">
        <v>6077</v>
      </c>
    </row>
    <row r="720" spans="1:2" x14ac:dyDescent="0.25">
      <c r="A720" s="2" t="s">
        <v>6078</v>
      </c>
      <c r="B720" s="2" t="s">
        <v>6079</v>
      </c>
    </row>
    <row r="721" spans="1:2" x14ac:dyDescent="0.25">
      <c r="A721" s="2" t="s">
        <v>6080</v>
      </c>
      <c r="B721" s="2" t="s">
        <v>6081</v>
      </c>
    </row>
    <row r="722" spans="1:2" x14ac:dyDescent="0.25">
      <c r="A722" s="2" t="s">
        <v>6082</v>
      </c>
      <c r="B722" s="2" t="s">
        <v>5257</v>
      </c>
    </row>
    <row r="723" spans="1:2" x14ac:dyDescent="0.25">
      <c r="A723" s="2" t="s">
        <v>6083</v>
      </c>
      <c r="B723" s="2" t="s">
        <v>6084</v>
      </c>
    </row>
    <row r="724" spans="1:2" x14ac:dyDescent="0.25">
      <c r="A724" s="2" t="s">
        <v>6085</v>
      </c>
      <c r="B724" s="2" t="s">
        <v>6086</v>
      </c>
    </row>
    <row r="725" spans="1:2" x14ac:dyDescent="0.25">
      <c r="A725" s="2" t="s">
        <v>6087</v>
      </c>
      <c r="B725" s="2" t="s">
        <v>6088</v>
      </c>
    </row>
    <row r="726" spans="1:2" x14ac:dyDescent="0.25">
      <c r="A726" s="2" t="s">
        <v>6089</v>
      </c>
      <c r="B726" s="2" t="s">
        <v>6090</v>
      </c>
    </row>
    <row r="727" spans="1:2" x14ac:dyDescent="0.25">
      <c r="A727" s="2" t="s">
        <v>6091</v>
      </c>
      <c r="B727" s="2" t="s">
        <v>6092</v>
      </c>
    </row>
    <row r="728" spans="1:2" x14ac:dyDescent="0.25">
      <c r="A728" s="2" t="s">
        <v>6093</v>
      </c>
      <c r="B728" s="2" t="s">
        <v>6094</v>
      </c>
    </row>
    <row r="729" spans="1:2" x14ac:dyDescent="0.25">
      <c r="A729" s="2" t="s">
        <v>6095</v>
      </c>
      <c r="B729" s="2" t="s">
        <v>6096</v>
      </c>
    </row>
    <row r="730" spans="1:2" x14ac:dyDescent="0.25">
      <c r="A730" s="2" t="s">
        <v>6097</v>
      </c>
      <c r="B730" s="2" t="s">
        <v>6098</v>
      </c>
    </row>
    <row r="731" spans="1:2" x14ac:dyDescent="0.25">
      <c r="A731" s="2" t="s">
        <v>6099</v>
      </c>
      <c r="B731" s="2" t="s">
        <v>6100</v>
      </c>
    </row>
    <row r="732" spans="1:2" x14ac:dyDescent="0.25">
      <c r="A732" s="2" t="s">
        <v>6101</v>
      </c>
      <c r="B732" s="2" t="s">
        <v>6102</v>
      </c>
    </row>
    <row r="733" spans="1:2" x14ac:dyDescent="0.25">
      <c r="A733" s="2" t="s">
        <v>6103</v>
      </c>
      <c r="B733" s="2" t="s">
        <v>6104</v>
      </c>
    </row>
    <row r="734" spans="1:2" x14ac:dyDescent="0.25">
      <c r="A734" s="2" t="s">
        <v>6105</v>
      </c>
      <c r="B734" s="2" t="s">
        <v>6106</v>
      </c>
    </row>
    <row r="735" spans="1:2" x14ac:dyDescent="0.25">
      <c r="A735" s="2" t="s">
        <v>6107</v>
      </c>
      <c r="B735" s="2" t="s">
        <v>6108</v>
      </c>
    </row>
    <row r="736" spans="1:2" x14ac:dyDescent="0.25">
      <c r="A736" s="2" t="s">
        <v>6109</v>
      </c>
      <c r="B736" s="2" t="s">
        <v>6110</v>
      </c>
    </row>
    <row r="737" spans="1:2" x14ac:dyDescent="0.25">
      <c r="A737" s="2" t="s">
        <v>6111</v>
      </c>
      <c r="B737" s="2" t="s">
        <v>6112</v>
      </c>
    </row>
    <row r="738" spans="1:2" x14ac:dyDescent="0.25">
      <c r="A738" s="2" t="s">
        <v>6113</v>
      </c>
      <c r="B738" s="2" t="s">
        <v>6114</v>
      </c>
    </row>
    <row r="739" spans="1:2" x14ac:dyDescent="0.25">
      <c r="A739" s="2" t="s">
        <v>6115</v>
      </c>
      <c r="B739" s="2" t="s">
        <v>6116</v>
      </c>
    </row>
    <row r="740" spans="1:2" x14ac:dyDescent="0.25">
      <c r="A740" s="2" t="s">
        <v>6117</v>
      </c>
      <c r="B740" s="2" t="s">
        <v>6118</v>
      </c>
    </row>
    <row r="741" spans="1:2" x14ac:dyDescent="0.25">
      <c r="A741" s="2" t="s">
        <v>6119</v>
      </c>
      <c r="B741" s="2" t="s">
        <v>6120</v>
      </c>
    </row>
    <row r="742" spans="1:2" x14ac:dyDescent="0.25">
      <c r="A742" s="2" t="s">
        <v>6121</v>
      </c>
      <c r="B742" s="2" t="s">
        <v>6122</v>
      </c>
    </row>
    <row r="743" spans="1:2" x14ac:dyDescent="0.25">
      <c r="A743" s="2" t="s">
        <v>6123</v>
      </c>
      <c r="B743" s="2" t="s">
        <v>6124</v>
      </c>
    </row>
    <row r="744" spans="1:2" x14ac:dyDescent="0.25">
      <c r="A744" s="2" t="s">
        <v>6125</v>
      </c>
      <c r="B744" s="2" t="s">
        <v>6126</v>
      </c>
    </row>
    <row r="745" spans="1:2" x14ac:dyDescent="0.25">
      <c r="A745" s="2" t="s">
        <v>6127</v>
      </c>
      <c r="B745" s="2" t="s">
        <v>6128</v>
      </c>
    </row>
    <row r="746" spans="1:2" x14ac:dyDescent="0.25">
      <c r="A746" s="2" t="s">
        <v>6129</v>
      </c>
      <c r="B746" s="2" t="s">
        <v>6130</v>
      </c>
    </row>
    <row r="747" spans="1:2" x14ac:dyDescent="0.25">
      <c r="A747" s="2" t="s">
        <v>6131</v>
      </c>
      <c r="B747" s="2" t="s">
        <v>6132</v>
      </c>
    </row>
    <row r="748" spans="1:2" x14ac:dyDescent="0.25">
      <c r="A748" s="2" t="s">
        <v>6133</v>
      </c>
      <c r="B748" s="2" t="s">
        <v>6134</v>
      </c>
    </row>
    <row r="749" spans="1:2" x14ac:dyDescent="0.25">
      <c r="A749" s="2" t="s">
        <v>6135</v>
      </c>
      <c r="B749" s="2" t="s">
        <v>6136</v>
      </c>
    </row>
    <row r="750" spans="1:2" x14ac:dyDescent="0.25">
      <c r="A750" s="2" t="s">
        <v>6137</v>
      </c>
      <c r="B750" s="2" t="s">
        <v>6138</v>
      </c>
    </row>
    <row r="751" spans="1:2" x14ac:dyDescent="0.25">
      <c r="A751" s="2" t="s">
        <v>6139</v>
      </c>
      <c r="B751" s="2" t="s">
        <v>6140</v>
      </c>
    </row>
    <row r="752" spans="1:2" x14ac:dyDescent="0.25">
      <c r="A752" s="2" t="s">
        <v>6141</v>
      </c>
      <c r="B752" s="2" t="s">
        <v>6142</v>
      </c>
    </row>
    <row r="753" spans="1:2" x14ac:dyDescent="0.25">
      <c r="A753" s="2" t="s">
        <v>6143</v>
      </c>
      <c r="B753" s="2" t="s">
        <v>6144</v>
      </c>
    </row>
    <row r="754" spans="1:2" x14ac:dyDescent="0.25">
      <c r="A754" s="2" t="s">
        <v>6145</v>
      </c>
      <c r="B754" s="2" t="s">
        <v>6146</v>
      </c>
    </row>
    <row r="755" spans="1:2" x14ac:dyDescent="0.25">
      <c r="A755" s="2" t="s">
        <v>6147</v>
      </c>
      <c r="B755" s="2" t="s">
        <v>6148</v>
      </c>
    </row>
    <row r="756" spans="1:2" x14ac:dyDescent="0.25">
      <c r="A756" s="2" t="s">
        <v>6149</v>
      </c>
      <c r="B756" s="2" t="s">
        <v>6150</v>
      </c>
    </row>
    <row r="757" spans="1:2" x14ac:dyDescent="0.25">
      <c r="A757" s="2" t="s">
        <v>6151</v>
      </c>
      <c r="B757" s="2" t="s">
        <v>6152</v>
      </c>
    </row>
    <row r="758" spans="1:2" x14ac:dyDescent="0.25">
      <c r="A758" s="2" t="s">
        <v>6153</v>
      </c>
      <c r="B758" s="2" t="s">
        <v>5257</v>
      </c>
    </row>
    <row r="759" spans="1:2" x14ac:dyDescent="0.25">
      <c r="A759" s="2" t="s">
        <v>6154</v>
      </c>
      <c r="B759" s="2" t="s">
        <v>6057</v>
      </c>
    </row>
    <row r="760" spans="1:2" x14ac:dyDescent="0.25">
      <c r="A760" s="2" t="s">
        <v>6155</v>
      </c>
      <c r="B760" s="2" t="s">
        <v>6156</v>
      </c>
    </row>
    <row r="761" spans="1:2" x14ac:dyDescent="0.25">
      <c r="A761" s="2" t="s">
        <v>6157</v>
      </c>
      <c r="B761" s="2" t="s">
        <v>5604</v>
      </c>
    </row>
    <row r="762" spans="1:2" x14ac:dyDescent="0.25">
      <c r="A762" s="2" t="s">
        <v>6158</v>
      </c>
      <c r="B762" s="2" t="s">
        <v>5819</v>
      </c>
    </row>
    <row r="763" spans="1:2" x14ac:dyDescent="0.25">
      <c r="A763" s="2" t="s">
        <v>6159</v>
      </c>
      <c r="B763" s="2" t="s">
        <v>6160</v>
      </c>
    </row>
    <row r="764" spans="1:2" x14ac:dyDescent="0.25">
      <c r="A764" s="2" t="s">
        <v>6161</v>
      </c>
      <c r="B764" s="2" t="s">
        <v>6162</v>
      </c>
    </row>
    <row r="765" spans="1:2" x14ac:dyDescent="0.25">
      <c r="A765" s="2" t="s">
        <v>6163</v>
      </c>
      <c r="B765" s="2" t="s">
        <v>6164</v>
      </c>
    </row>
    <row r="766" spans="1:2" x14ac:dyDescent="0.25">
      <c r="A766" s="2" t="s">
        <v>6165</v>
      </c>
      <c r="B766" s="2" t="s">
        <v>6166</v>
      </c>
    </row>
    <row r="767" spans="1:2" x14ac:dyDescent="0.25">
      <c r="A767" s="2" t="s">
        <v>6167</v>
      </c>
      <c r="B767" s="2" t="s">
        <v>6168</v>
      </c>
    </row>
    <row r="768" spans="1:2" x14ac:dyDescent="0.25">
      <c r="A768" s="2" t="s">
        <v>6169</v>
      </c>
      <c r="B768" s="2" t="s">
        <v>6170</v>
      </c>
    </row>
    <row r="769" spans="1:2" x14ac:dyDescent="0.25">
      <c r="A769" s="2" t="s">
        <v>6171</v>
      </c>
      <c r="B769" s="2" t="s">
        <v>5511</v>
      </c>
    </row>
    <row r="770" spans="1:2" x14ac:dyDescent="0.25">
      <c r="A770" s="2" t="s">
        <v>6172</v>
      </c>
      <c r="B770" s="2" t="s">
        <v>6173</v>
      </c>
    </row>
    <row r="771" spans="1:2" x14ac:dyDescent="0.25">
      <c r="A771" s="2" t="s">
        <v>6174</v>
      </c>
      <c r="B771" s="2" t="s">
        <v>6175</v>
      </c>
    </row>
    <row r="772" spans="1:2" ht="47.25" x14ac:dyDescent="0.25">
      <c r="A772" s="2" t="s">
        <v>6176</v>
      </c>
      <c r="B772" s="2" t="s">
        <v>6177</v>
      </c>
    </row>
    <row r="773" spans="1:2" x14ac:dyDescent="0.25">
      <c r="A773" s="2" t="s">
        <v>6178</v>
      </c>
      <c r="B773" s="2" t="s">
        <v>6179</v>
      </c>
    </row>
    <row r="774" spans="1:2" x14ac:dyDescent="0.25">
      <c r="A774" s="2" t="s">
        <v>6180</v>
      </c>
      <c r="B774" s="2" t="s">
        <v>6181</v>
      </c>
    </row>
    <row r="775" spans="1:2" x14ac:dyDescent="0.25">
      <c r="A775" s="2" t="s">
        <v>6182</v>
      </c>
      <c r="B775" s="2" t="s">
        <v>6183</v>
      </c>
    </row>
    <row r="776" spans="1:2" x14ac:dyDescent="0.25">
      <c r="A776" s="2" t="s">
        <v>6184</v>
      </c>
      <c r="B776" s="2" t="s">
        <v>6185</v>
      </c>
    </row>
    <row r="777" spans="1:2" x14ac:dyDescent="0.25">
      <c r="A777" s="2" t="s">
        <v>6186</v>
      </c>
      <c r="B777" s="2" t="s">
        <v>6187</v>
      </c>
    </row>
    <row r="778" spans="1:2" x14ac:dyDescent="0.25">
      <c r="A778" s="2" t="s">
        <v>6188</v>
      </c>
      <c r="B778" s="2" t="s">
        <v>6189</v>
      </c>
    </row>
    <row r="779" spans="1:2" x14ac:dyDescent="0.25">
      <c r="A779" s="2" t="s">
        <v>6190</v>
      </c>
      <c r="B779" s="2" t="s">
        <v>6191</v>
      </c>
    </row>
    <row r="780" spans="1:2" x14ac:dyDescent="0.25">
      <c r="A780" s="2" t="s">
        <v>6192</v>
      </c>
      <c r="B780" s="2" t="s">
        <v>6193</v>
      </c>
    </row>
    <row r="781" spans="1:2" x14ac:dyDescent="0.25">
      <c r="A781" s="2" t="s">
        <v>6194</v>
      </c>
      <c r="B781" s="2" t="s">
        <v>6195</v>
      </c>
    </row>
    <row r="782" spans="1:2" x14ac:dyDescent="0.25">
      <c r="A782" s="2" t="s">
        <v>6196</v>
      </c>
      <c r="B782" s="2" t="s">
        <v>6197</v>
      </c>
    </row>
    <row r="783" spans="1:2" x14ac:dyDescent="0.25">
      <c r="A783" s="2" t="s">
        <v>6198</v>
      </c>
      <c r="B783" s="2" t="s">
        <v>6199</v>
      </c>
    </row>
    <row r="784" spans="1:2" x14ac:dyDescent="0.25">
      <c r="A784" s="2" t="s">
        <v>6200</v>
      </c>
      <c r="B784" s="2" t="s">
        <v>6201</v>
      </c>
    </row>
    <row r="785" spans="1:2" x14ac:dyDescent="0.25">
      <c r="A785" s="2" t="s">
        <v>6202</v>
      </c>
      <c r="B785" s="2" t="s">
        <v>6203</v>
      </c>
    </row>
    <row r="786" spans="1:2" x14ac:dyDescent="0.25">
      <c r="A786" s="2" t="s">
        <v>6204</v>
      </c>
      <c r="B786" s="2" t="s">
        <v>6205</v>
      </c>
    </row>
    <row r="787" spans="1:2" x14ac:dyDescent="0.25">
      <c r="A787" s="2" t="s">
        <v>6206</v>
      </c>
      <c r="B787" s="2" t="s">
        <v>6207</v>
      </c>
    </row>
    <row r="788" spans="1:2" x14ac:dyDescent="0.25">
      <c r="A788" s="2" t="s">
        <v>6208</v>
      </c>
      <c r="B788" s="2" t="s">
        <v>6209</v>
      </c>
    </row>
    <row r="789" spans="1:2" x14ac:dyDescent="0.25">
      <c r="A789" s="2" t="s">
        <v>6210</v>
      </c>
      <c r="B789" s="2" t="s">
        <v>6211</v>
      </c>
    </row>
    <row r="790" spans="1:2" x14ac:dyDescent="0.25">
      <c r="A790" s="2" t="s">
        <v>6212</v>
      </c>
      <c r="B790" s="2" t="s">
        <v>6213</v>
      </c>
    </row>
    <row r="791" spans="1:2" x14ac:dyDescent="0.25">
      <c r="A791" s="2" t="s">
        <v>6214</v>
      </c>
      <c r="B791" s="2" t="s">
        <v>6215</v>
      </c>
    </row>
    <row r="792" spans="1:2" x14ac:dyDescent="0.25">
      <c r="A792" s="2" t="s">
        <v>6216</v>
      </c>
      <c r="B792" s="2" t="s">
        <v>6217</v>
      </c>
    </row>
    <row r="793" spans="1:2" x14ac:dyDescent="0.25">
      <c r="A793" s="2" t="s">
        <v>6218</v>
      </c>
      <c r="B793" s="2" t="s">
        <v>6219</v>
      </c>
    </row>
    <row r="794" spans="1:2" x14ac:dyDescent="0.25">
      <c r="A794" s="2" t="s">
        <v>6220</v>
      </c>
      <c r="B794" s="2" t="s">
        <v>6221</v>
      </c>
    </row>
    <row r="795" spans="1:2" x14ac:dyDescent="0.25">
      <c r="A795" s="2" t="s">
        <v>6222</v>
      </c>
      <c r="B795" s="2" t="s">
        <v>6223</v>
      </c>
    </row>
    <row r="796" spans="1:2" x14ac:dyDescent="0.25">
      <c r="A796" s="2" t="s">
        <v>6224</v>
      </c>
      <c r="B796" s="2" t="s">
        <v>6225</v>
      </c>
    </row>
    <row r="797" spans="1:2" x14ac:dyDescent="0.25">
      <c r="A797" s="2" t="s">
        <v>6226</v>
      </c>
      <c r="B797" s="2" t="s">
        <v>6227</v>
      </c>
    </row>
    <row r="798" spans="1:2" x14ac:dyDescent="0.25">
      <c r="A798" s="2" t="s">
        <v>6228</v>
      </c>
      <c r="B798" s="2" t="s">
        <v>6229</v>
      </c>
    </row>
    <row r="799" spans="1:2" x14ac:dyDescent="0.25">
      <c r="A799" s="2" t="s">
        <v>6230</v>
      </c>
      <c r="B799" s="2" t="s">
        <v>6231</v>
      </c>
    </row>
    <row r="800" spans="1:2" x14ac:dyDescent="0.25">
      <c r="A800" s="2" t="s">
        <v>6232</v>
      </c>
      <c r="B800" s="2" t="s">
        <v>6233</v>
      </c>
    </row>
    <row r="801" spans="1:2" x14ac:dyDescent="0.25">
      <c r="A801" s="2" t="s">
        <v>6234</v>
      </c>
      <c r="B801" s="2" t="s">
        <v>6235</v>
      </c>
    </row>
    <row r="802" spans="1:2" x14ac:dyDescent="0.25">
      <c r="A802" s="2" t="s">
        <v>6236</v>
      </c>
      <c r="B802" s="2" t="s">
        <v>6237</v>
      </c>
    </row>
    <row r="803" spans="1:2" x14ac:dyDescent="0.25">
      <c r="A803" s="2" t="s">
        <v>6238</v>
      </c>
      <c r="B803" s="2" t="s">
        <v>6239</v>
      </c>
    </row>
    <row r="804" spans="1:2" x14ac:dyDescent="0.25">
      <c r="A804" s="2" t="s">
        <v>6240</v>
      </c>
      <c r="B804" s="2" t="s">
        <v>5328</v>
      </c>
    </row>
    <row r="805" spans="1:2" x14ac:dyDescent="0.25">
      <c r="A805" s="2" t="s">
        <v>6241</v>
      </c>
      <c r="B805" s="2" t="s">
        <v>6242</v>
      </c>
    </row>
    <row r="806" spans="1:2" x14ac:dyDescent="0.25">
      <c r="A806" s="2" t="s">
        <v>6243</v>
      </c>
      <c r="B806" s="2" t="s">
        <v>6244</v>
      </c>
    </row>
    <row r="807" spans="1:2" x14ac:dyDescent="0.25">
      <c r="A807" s="2" t="s">
        <v>6245</v>
      </c>
      <c r="B807" s="2" t="s">
        <v>6246</v>
      </c>
    </row>
    <row r="808" spans="1:2" x14ac:dyDescent="0.25">
      <c r="A808" s="2" t="s">
        <v>6247</v>
      </c>
      <c r="B808" s="2" t="s">
        <v>6248</v>
      </c>
    </row>
    <row r="809" spans="1:2" x14ac:dyDescent="0.25">
      <c r="A809" s="2" t="s">
        <v>6249</v>
      </c>
      <c r="B809" s="2" t="s">
        <v>6250</v>
      </c>
    </row>
    <row r="810" spans="1:2" x14ac:dyDescent="0.25">
      <c r="A810" s="2" t="s">
        <v>6251</v>
      </c>
      <c r="B810" s="2" t="s">
        <v>6252</v>
      </c>
    </row>
    <row r="811" spans="1:2" x14ac:dyDescent="0.25">
      <c r="A811" s="2" t="s">
        <v>6253</v>
      </c>
      <c r="B811" s="2" t="s">
        <v>6254</v>
      </c>
    </row>
    <row r="812" spans="1:2" x14ac:dyDescent="0.25">
      <c r="A812" s="2" t="s">
        <v>6255</v>
      </c>
      <c r="B812" s="2" t="s">
        <v>6256</v>
      </c>
    </row>
    <row r="813" spans="1:2" x14ac:dyDescent="0.25">
      <c r="A813" s="2" t="s">
        <v>6257</v>
      </c>
      <c r="B813" s="2" t="s">
        <v>6258</v>
      </c>
    </row>
    <row r="814" spans="1:2" x14ac:dyDescent="0.25">
      <c r="A814" s="2" t="s">
        <v>6259</v>
      </c>
      <c r="B814" s="2" t="s">
        <v>6260</v>
      </c>
    </row>
    <row r="815" spans="1:2" x14ac:dyDescent="0.25">
      <c r="A815" s="2" t="s">
        <v>6261</v>
      </c>
      <c r="B815" s="2" t="s">
        <v>6262</v>
      </c>
    </row>
    <row r="816" spans="1:2" x14ac:dyDescent="0.25">
      <c r="A816" s="2" t="s">
        <v>6263</v>
      </c>
      <c r="B816" s="2" t="s">
        <v>6252</v>
      </c>
    </row>
    <row r="817" spans="1:2" x14ac:dyDescent="0.25">
      <c r="A817" s="2" t="s">
        <v>6264</v>
      </c>
      <c r="B817" s="2" t="s">
        <v>6265</v>
      </c>
    </row>
    <row r="818" spans="1:2" x14ac:dyDescent="0.25">
      <c r="A818" s="2" t="s">
        <v>6266</v>
      </c>
      <c r="B818" s="2" t="s">
        <v>6267</v>
      </c>
    </row>
    <row r="819" spans="1:2" x14ac:dyDescent="0.25">
      <c r="A819" s="2" t="s">
        <v>6268</v>
      </c>
      <c r="B819" s="2" t="s">
        <v>6269</v>
      </c>
    </row>
    <row r="820" spans="1:2" x14ac:dyDescent="0.25">
      <c r="A820" s="2" t="s">
        <v>6270</v>
      </c>
      <c r="B820" s="2" t="s">
        <v>6271</v>
      </c>
    </row>
    <row r="821" spans="1:2" x14ac:dyDescent="0.25">
      <c r="A821" s="2" t="s">
        <v>6272</v>
      </c>
      <c r="B821" s="2" t="s">
        <v>6273</v>
      </c>
    </row>
    <row r="822" spans="1:2" x14ac:dyDescent="0.25">
      <c r="A822" s="2" t="s">
        <v>6274</v>
      </c>
      <c r="B822" s="2" t="s">
        <v>6275</v>
      </c>
    </row>
    <row r="823" spans="1:2" x14ac:dyDescent="0.25">
      <c r="A823" s="2" t="s">
        <v>6276</v>
      </c>
      <c r="B823" s="2" t="s">
        <v>6277</v>
      </c>
    </row>
    <row r="824" spans="1:2" x14ac:dyDescent="0.25">
      <c r="A824" s="2" t="s">
        <v>6278</v>
      </c>
      <c r="B824" s="2" t="s">
        <v>6279</v>
      </c>
    </row>
    <row r="825" spans="1:2" x14ac:dyDescent="0.25">
      <c r="A825" s="2" t="s">
        <v>6280</v>
      </c>
      <c r="B825" s="2" t="s">
        <v>6281</v>
      </c>
    </row>
    <row r="826" spans="1:2" x14ac:dyDescent="0.25">
      <c r="A826" s="2" t="s">
        <v>6282</v>
      </c>
      <c r="B826" s="2" t="s">
        <v>6283</v>
      </c>
    </row>
    <row r="827" spans="1:2" x14ac:dyDescent="0.25">
      <c r="A827" s="2" t="s">
        <v>6284</v>
      </c>
      <c r="B827" s="2" t="s">
        <v>6285</v>
      </c>
    </row>
    <row r="828" spans="1:2" ht="31.5" x14ac:dyDescent="0.25">
      <c r="A828" s="2" t="s">
        <v>6286</v>
      </c>
      <c r="B828" s="2" t="s">
        <v>6287</v>
      </c>
    </row>
    <row r="829" spans="1:2" x14ac:dyDescent="0.25">
      <c r="A829" s="2" t="s">
        <v>6288</v>
      </c>
      <c r="B829" s="2" t="s">
        <v>6289</v>
      </c>
    </row>
    <row r="830" spans="1:2" x14ac:dyDescent="0.25">
      <c r="A830" s="2" t="s">
        <v>6290</v>
      </c>
      <c r="B830" s="2" t="s">
        <v>6291</v>
      </c>
    </row>
    <row r="831" spans="1:2" x14ac:dyDescent="0.25">
      <c r="A831" s="2" t="s">
        <v>6292</v>
      </c>
      <c r="B831" s="2" t="s">
        <v>6293</v>
      </c>
    </row>
    <row r="832" spans="1:2" x14ac:dyDescent="0.25">
      <c r="A832" s="2" t="s">
        <v>6294</v>
      </c>
      <c r="B832" s="2" t="s">
        <v>6295</v>
      </c>
    </row>
    <row r="833" spans="1:2" x14ac:dyDescent="0.25">
      <c r="A833" s="2" t="s">
        <v>6296</v>
      </c>
      <c r="B833" s="2" t="s">
        <v>6297</v>
      </c>
    </row>
    <row r="834" spans="1:2" x14ac:dyDescent="0.25">
      <c r="A834" s="2" t="s">
        <v>6298</v>
      </c>
      <c r="B834" s="2" t="s">
        <v>6299</v>
      </c>
    </row>
    <row r="835" spans="1:2" x14ac:dyDescent="0.25">
      <c r="A835" s="2" t="s">
        <v>6300</v>
      </c>
      <c r="B835" s="2" t="s">
        <v>6301</v>
      </c>
    </row>
    <row r="836" spans="1:2" x14ac:dyDescent="0.25">
      <c r="A836" s="2" t="s">
        <v>6302</v>
      </c>
      <c r="B836" s="2" t="s">
        <v>6303</v>
      </c>
    </row>
    <row r="837" spans="1:2" x14ac:dyDescent="0.25">
      <c r="A837" s="2" t="s">
        <v>6304</v>
      </c>
      <c r="B837" s="2" t="s">
        <v>5785</v>
      </c>
    </row>
    <row r="838" spans="1:2" x14ac:dyDescent="0.25">
      <c r="A838" s="2" t="s">
        <v>6305</v>
      </c>
      <c r="B838" s="2" t="s">
        <v>6306</v>
      </c>
    </row>
    <row r="839" spans="1:2" x14ac:dyDescent="0.25">
      <c r="A839" s="2" t="s">
        <v>6307</v>
      </c>
      <c r="B839" s="2" t="s">
        <v>6308</v>
      </c>
    </row>
    <row r="840" spans="1:2" x14ac:dyDescent="0.25">
      <c r="A840" s="2" t="s">
        <v>6309</v>
      </c>
      <c r="B840" s="2" t="s">
        <v>6310</v>
      </c>
    </row>
    <row r="841" spans="1:2" ht="31.5" x14ac:dyDescent="0.25">
      <c r="A841" s="2" t="s">
        <v>6311</v>
      </c>
      <c r="B841" s="2" t="s">
        <v>6312</v>
      </c>
    </row>
    <row r="842" spans="1:2" x14ac:dyDescent="0.25">
      <c r="A842" s="2" t="s">
        <v>6313</v>
      </c>
      <c r="B842" s="2" t="s">
        <v>6314</v>
      </c>
    </row>
    <row r="843" spans="1:2" x14ac:dyDescent="0.25">
      <c r="A843" s="2" t="s">
        <v>6315</v>
      </c>
      <c r="B843" s="2" t="s">
        <v>6316</v>
      </c>
    </row>
    <row r="844" spans="1:2" x14ac:dyDescent="0.25">
      <c r="A844" s="2" t="s">
        <v>6317</v>
      </c>
      <c r="B844" s="2" t="s">
        <v>6318</v>
      </c>
    </row>
    <row r="845" spans="1:2" x14ac:dyDescent="0.25">
      <c r="A845" s="2" t="s">
        <v>6319</v>
      </c>
      <c r="B845" s="2" t="s">
        <v>6320</v>
      </c>
    </row>
    <row r="846" spans="1:2" x14ac:dyDescent="0.25">
      <c r="A846" s="2" t="s">
        <v>6321</v>
      </c>
      <c r="B846" s="2" t="s">
        <v>6322</v>
      </c>
    </row>
    <row r="847" spans="1:2" x14ac:dyDescent="0.25">
      <c r="A847" s="2" t="s">
        <v>6323</v>
      </c>
      <c r="B847" s="2" t="s">
        <v>6324</v>
      </c>
    </row>
    <row r="848" spans="1:2" x14ac:dyDescent="0.25">
      <c r="A848" s="2" t="s">
        <v>6325</v>
      </c>
      <c r="B848" s="2" t="s">
        <v>5492</v>
      </c>
    </row>
    <row r="849" spans="1:2" x14ac:dyDescent="0.25">
      <c r="A849" s="2" t="s">
        <v>6326</v>
      </c>
      <c r="B849" s="2" t="s">
        <v>6327</v>
      </c>
    </row>
    <row r="850" spans="1:2" x14ac:dyDescent="0.25">
      <c r="A850" s="2" t="s">
        <v>6328</v>
      </c>
      <c r="B850" s="2" t="s">
        <v>5484</v>
      </c>
    </row>
    <row r="851" spans="1:2" x14ac:dyDescent="0.25">
      <c r="A851" s="2" t="s">
        <v>6329</v>
      </c>
      <c r="B851" s="2" t="s">
        <v>6299</v>
      </c>
    </row>
    <row r="852" spans="1:2" x14ac:dyDescent="0.25">
      <c r="A852" s="2" t="s">
        <v>6330</v>
      </c>
      <c r="B852" s="2" t="s">
        <v>6331</v>
      </c>
    </row>
    <row r="853" spans="1:2" x14ac:dyDescent="0.25">
      <c r="A853" s="2" t="s">
        <v>6332</v>
      </c>
      <c r="B853" s="2" t="s">
        <v>6333</v>
      </c>
    </row>
    <row r="854" spans="1:2" x14ac:dyDescent="0.25">
      <c r="A854" s="2" t="s">
        <v>6334</v>
      </c>
      <c r="B854" s="2" t="s">
        <v>6335</v>
      </c>
    </row>
    <row r="855" spans="1:2" x14ac:dyDescent="0.25">
      <c r="A855" s="2" t="s">
        <v>6336</v>
      </c>
      <c r="B855" s="2" t="s">
        <v>5956</v>
      </c>
    </row>
    <row r="856" spans="1:2" x14ac:dyDescent="0.25">
      <c r="A856" s="2" t="s">
        <v>6337</v>
      </c>
      <c r="B856" s="2" t="s">
        <v>6338</v>
      </c>
    </row>
    <row r="857" spans="1:2" x14ac:dyDescent="0.25">
      <c r="A857" s="2" t="s">
        <v>6339</v>
      </c>
      <c r="B857" s="2" t="s">
        <v>6340</v>
      </c>
    </row>
    <row r="858" spans="1:2" x14ac:dyDescent="0.25">
      <c r="A858" s="2" t="s">
        <v>6341</v>
      </c>
      <c r="B858" s="2" t="s">
        <v>6342</v>
      </c>
    </row>
    <row r="859" spans="1:2" x14ac:dyDescent="0.25">
      <c r="A859" s="2" t="s">
        <v>6343</v>
      </c>
      <c r="B859" s="2" t="s">
        <v>6344</v>
      </c>
    </row>
    <row r="860" spans="1:2" x14ac:dyDescent="0.25">
      <c r="A860" s="2" t="s">
        <v>6345</v>
      </c>
      <c r="B860" s="2" t="s">
        <v>5165</v>
      </c>
    </row>
    <row r="861" spans="1:2" x14ac:dyDescent="0.25">
      <c r="A861" s="2" t="s">
        <v>6346</v>
      </c>
      <c r="B861" s="2" t="s">
        <v>6347</v>
      </c>
    </row>
    <row r="862" spans="1:2" x14ac:dyDescent="0.25">
      <c r="A862" s="2" t="s">
        <v>6348</v>
      </c>
      <c r="B862" s="2" t="s">
        <v>6349</v>
      </c>
    </row>
    <row r="863" spans="1:2" x14ac:dyDescent="0.25">
      <c r="A863" s="2" t="s">
        <v>6350</v>
      </c>
      <c r="B863" s="2" t="s">
        <v>6351</v>
      </c>
    </row>
    <row r="864" spans="1:2" x14ac:dyDescent="0.25">
      <c r="A864" s="2" t="s">
        <v>6352</v>
      </c>
      <c r="B864" s="2" t="s">
        <v>6353</v>
      </c>
    </row>
    <row r="865" spans="1:2" x14ac:dyDescent="0.25">
      <c r="A865" s="2" t="s">
        <v>6354</v>
      </c>
      <c r="B865" s="2" t="s">
        <v>6355</v>
      </c>
    </row>
    <row r="866" spans="1:2" x14ac:dyDescent="0.25">
      <c r="A866" s="2" t="s">
        <v>6356</v>
      </c>
      <c r="B866" s="2" t="s">
        <v>6357</v>
      </c>
    </row>
    <row r="867" spans="1:2" x14ac:dyDescent="0.25">
      <c r="A867" s="2" t="s">
        <v>6358</v>
      </c>
      <c r="B867" s="2" t="s">
        <v>6359</v>
      </c>
    </row>
    <row r="868" spans="1:2" x14ac:dyDescent="0.25">
      <c r="A868" s="2" t="s">
        <v>6360</v>
      </c>
      <c r="B868" s="2" t="s">
        <v>6361</v>
      </c>
    </row>
    <row r="869" spans="1:2" x14ac:dyDescent="0.25">
      <c r="A869" s="2" t="s">
        <v>6362</v>
      </c>
      <c r="B869" s="2" t="s">
        <v>6363</v>
      </c>
    </row>
    <row r="870" spans="1:2" x14ac:dyDescent="0.25">
      <c r="A870" s="2" t="s">
        <v>6364</v>
      </c>
      <c r="B870" s="2" t="s">
        <v>6365</v>
      </c>
    </row>
    <row r="871" spans="1:2" x14ac:dyDescent="0.25">
      <c r="A871" s="2" t="s">
        <v>6366</v>
      </c>
      <c r="B871" s="2" t="s">
        <v>6367</v>
      </c>
    </row>
    <row r="872" spans="1:2" x14ac:dyDescent="0.25">
      <c r="A872" s="2" t="s">
        <v>6368</v>
      </c>
      <c r="B872" s="2" t="s">
        <v>6369</v>
      </c>
    </row>
    <row r="873" spans="1:2" x14ac:dyDescent="0.25">
      <c r="A873" s="2" t="s">
        <v>6370</v>
      </c>
      <c r="B873" s="2" t="s">
        <v>6371</v>
      </c>
    </row>
    <row r="874" spans="1:2" x14ac:dyDescent="0.25">
      <c r="A874" s="2" t="s">
        <v>6372</v>
      </c>
      <c r="B874" s="2" t="s">
        <v>6373</v>
      </c>
    </row>
    <row r="875" spans="1:2" x14ac:dyDescent="0.25">
      <c r="A875" s="2" t="s">
        <v>6374</v>
      </c>
      <c r="B875" s="2" t="s">
        <v>6375</v>
      </c>
    </row>
    <row r="876" spans="1:2" x14ac:dyDescent="0.25">
      <c r="A876" s="2" t="s">
        <v>6376</v>
      </c>
      <c r="B876" s="2" t="s">
        <v>6377</v>
      </c>
    </row>
    <row r="877" spans="1:2" x14ac:dyDescent="0.25">
      <c r="A877" s="2" t="s">
        <v>6378</v>
      </c>
      <c r="B877" s="2" t="s">
        <v>6379</v>
      </c>
    </row>
    <row r="878" spans="1:2" x14ac:dyDescent="0.25">
      <c r="A878" s="2" t="s">
        <v>6380</v>
      </c>
      <c r="B878" s="2" t="s">
        <v>6381</v>
      </c>
    </row>
    <row r="879" spans="1:2" x14ac:dyDescent="0.25">
      <c r="A879" s="2" t="s">
        <v>6382</v>
      </c>
      <c r="B879" s="2" t="s">
        <v>6383</v>
      </c>
    </row>
    <row r="880" spans="1:2" x14ac:dyDescent="0.25">
      <c r="A880" s="2" t="s">
        <v>6384</v>
      </c>
      <c r="B880" s="2" t="s">
        <v>6385</v>
      </c>
    </row>
    <row r="881" spans="1:2" x14ac:dyDescent="0.25">
      <c r="A881" s="2" t="s">
        <v>6386</v>
      </c>
      <c r="B881" s="2" t="s">
        <v>6387</v>
      </c>
    </row>
    <row r="882" spans="1:2" x14ac:dyDescent="0.25">
      <c r="A882" s="2" t="s">
        <v>6388</v>
      </c>
      <c r="B882" s="2" t="s">
        <v>6389</v>
      </c>
    </row>
    <row r="883" spans="1:2" x14ac:dyDescent="0.25">
      <c r="A883" s="2" t="s">
        <v>6390</v>
      </c>
      <c r="B883" s="2" t="s">
        <v>6391</v>
      </c>
    </row>
    <row r="884" spans="1:2" x14ac:dyDescent="0.25">
      <c r="A884" s="2" t="s">
        <v>6392</v>
      </c>
      <c r="B884" s="2" t="s">
        <v>5271</v>
      </c>
    </row>
    <row r="885" spans="1:2" x14ac:dyDescent="0.25">
      <c r="A885" s="2" t="s">
        <v>6393</v>
      </c>
      <c r="B885" s="2" t="s">
        <v>4746</v>
      </c>
    </row>
    <row r="886" spans="1:2" x14ac:dyDescent="0.25">
      <c r="A886" s="2" t="s">
        <v>6394</v>
      </c>
      <c r="B886" s="2" t="s">
        <v>6395</v>
      </c>
    </row>
    <row r="887" spans="1:2" x14ac:dyDescent="0.25">
      <c r="A887" s="2" t="s">
        <v>6396</v>
      </c>
      <c r="B887" s="2" t="s">
        <v>6397</v>
      </c>
    </row>
    <row r="888" spans="1:2" x14ac:dyDescent="0.25">
      <c r="A888" s="2" t="s">
        <v>6398</v>
      </c>
      <c r="B888" s="2" t="s">
        <v>6399</v>
      </c>
    </row>
    <row r="889" spans="1:2" x14ac:dyDescent="0.25">
      <c r="A889" s="2" t="s">
        <v>6400</v>
      </c>
      <c r="B889" s="2" t="s">
        <v>6401</v>
      </c>
    </row>
    <row r="890" spans="1:2" x14ac:dyDescent="0.25">
      <c r="A890" s="2" t="s">
        <v>6402</v>
      </c>
      <c r="B890" s="2" t="s">
        <v>6403</v>
      </c>
    </row>
    <row r="891" spans="1:2" x14ac:dyDescent="0.25">
      <c r="A891" s="2" t="s">
        <v>6404</v>
      </c>
      <c r="B891" s="2" t="s">
        <v>6405</v>
      </c>
    </row>
    <row r="892" spans="1:2" x14ac:dyDescent="0.25">
      <c r="A892" s="2" t="s">
        <v>6406</v>
      </c>
      <c r="B892" s="2" t="s">
        <v>6407</v>
      </c>
    </row>
    <row r="893" spans="1:2" x14ac:dyDescent="0.25">
      <c r="A893" s="2" t="s">
        <v>6408</v>
      </c>
      <c r="B893" s="2" t="s">
        <v>6409</v>
      </c>
    </row>
    <row r="894" spans="1:2" x14ac:dyDescent="0.25">
      <c r="A894" s="2" t="s">
        <v>6410</v>
      </c>
      <c r="B894" s="2" t="s">
        <v>6411</v>
      </c>
    </row>
    <row r="895" spans="1:2" x14ac:dyDescent="0.25">
      <c r="A895" s="2" t="s">
        <v>6412</v>
      </c>
      <c r="B895" s="2" t="s">
        <v>6413</v>
      </c>
    </row>
    <row r="896" spans="1:2" x14ac:dyDescent="0.25">
      <c r="A896" s="2" t="s">
        <v>6414</v>
      </c>
      <c r="B896" s="2" t="s">
        <v>6415</v>
      </c>
    </row>
    <row r="897" spans="1:2" x14ac:dyDescent="0.25">
      <c r="A897" s="2" t="s">
        <v>6416</v>
      </c>
      <c r="B897" s="2" t="s">
        <v>6417</v>
      </c>
    </row>
    <row r="898" spans="1:2" x14ac:dyDescent="0.25">
      <c r="A898" s="2" t="s">
        <v>6418</v>
      </c>
      <c r="B898" s="2" t="s">
        <v>6419</v>
      </c>
    </row>
    <row r="899" spans="1:2" x14ac:dyDescent="0.25">
      <c r="A899" s="2" t="s">
        <v>6420</v>
      </c>
      <c r="B899" s="2" t="s">
        <v>6421</v>
      </c>
    </row>
    <row r="900" spans="1:2" x14ac:dyDescent="0.25">
      <c r="A900" s="2" t="s">
        <v>6422</v>
      </c>
      <c r="B900" s="2" t="s">
        <v>6423</v>
      </c>
    </row>
    <row r="901" spans="1:2" x14ac:dyDescent="0.25">
      <c r="A901" s="2" t="s">
        <v>6424</v>
      </c>
      <c r="B901" s="2" t="s">
        <v>6425</v>
      </c>
    </row>
    <row r="902" spans="1:2" x14ac:dyDescent="0.25">
      <c r="A902" s="2" t="s">
        <v>6426</v>
      </c>
      <c r="B902" s="2" t="s">
        <v>6427</v>
      </c>
    </row>
    <row r="903" spans="1:2" x14ac:dyDescent="0.25">
      <c r="A903" s="2" t="s">
        <v>6428</v>
      </c>
      <c r="B903" s="2" t="s">
        <v>6429</v>
      </c>
    </row>
    <row r="904" spans="1:2" x14ac:dyDescent="0.25">
      <c r="A904" s="2" t="s">
        <v>6430</v>
      </c>
      <c r="B904" s="2" t="s">
        <v>6431</v>
      </c>
    </row>
    <row r="905" spans="1:2" x14ac:dyDescent="0.25">
      <c r="A905" s="2" t="s">
        <v>6432</v>
      </c>
      <c r="B905" s="2" t="s">
        <v>6433</v>
      </c>
    </row>
    <row r="906" spans="1:2" x14ac:dyDescent="0.25">
      <c r="A906" s="2" t="s">
        <v>6434</v>
      </c>
      <c r="B906" s="2" t="s">
        <v>6435</v>
      </c>
    </row>
    <row r="907" spans="1:2" x14ac:dyDescent="0.25">
      <c r="A907" s="2" t="s">
        <v>6436</v>
      </c>
      <c r="B907" s="2" t="s">
        <v>6437</v>
      </c>
    </row>
    <row r="908" spans="1:2" x14ac:dyDescent="0.25">
      <c r="A908" s="2" t="s">
        <v>6438</v>
      </c>
      <c r="B908" s="2" t="s">
        <v>5169</v>
      </c>
    </row>
    <row r="909" spans="1:2" x14ac:dyDescent="0.25">
      <c r="A909" s="2" t="s">
        <v>6439</v>
      </c>
      <c r="B909" s="2" t="s">
        <v>5391</v>
      </c>
    </row>
    <row r="910" spans="1:2" x14ac:dyDescent="0.25">
      <c r="A910" s="2" t="s">
        <v>6440</v>
      </c>
      <c r="B910" s="2" t="s">
        <v>6441</v>
      </c>
    </row>
    <row r="911" spans="1:2" x14ac:dyDescent="0.25">
      <c r="A911" s="2" t="s">
        <v>6442</v>
      </c>
      <c r="B911" s="2" t="s">
        <v>6443</v>
      </c>
    </row>
    <row r="912" spans="1:2" x14ac:dyDescent="0.25">
      <c r="A912" s="2" t="s">
        <v>6444</v>
      </c>
      <c r="B912" s="2" t="s">
        <v>6445</v>
      </c>
    </row>
    <row r="913" spans="1:2" x14ac:dyDescent="0.25">
      <c r="A913" s="2" t="s">
        <v>6446</v>
      </c>
      <c r="B913" s="2" t="s">
        <v>6447</v>
      </c>
    </row>
    <row r="914" spans="1:2" x14ac:dyDescent="0.25">
      <c r="A914" s="2" t="s">
        <v>6448</v>
      </c>
      <c r="B914" s="2" t="s">
        <v>6449</v>
      </c>
    </row>
    <row r="915" spans="1:2" x14ac:dyDescent="0.25">
      <c r="A915" s="2" t="s">
        <v>6450</v>
      </c>
      <c r="B915" s="2" t="s">
        <v>6451</v>
      </c>
    </row>
    <row r="916" spans="1:2" x14ac:dyDescent="0.25">
      <c r="A916" s="2" t="s">
        <v>6452</v>
      </c>
      <c r="B916" s="2" t="s">
        <v>6453</v>
      </c>
    </row>
    <row r="917" spans="1:2" x14ac:dyDescent="0.25">
      <c r="A917" s="2" t="s">
        <v>6454</v>
      </c>
      <c r="B917" s="2" t="s">
        <v>6455</v>
      </c>
    </row>
    <row r="918" spans="1:2" x14ac:dyDescent="0.25">
      <c r="A918" s="2" t="s">
        <v>6456</v>
      </c>
      <c r="B918" s="2" t="s">
        <v>6457</v>
      </c>
    </row>
    <row r="919" spans="1:2" x14ac:dyDescent="0.25">
      <c r="A919" s="2" t="s">
        <v>6458</v>
      </c>
      <c r="B919" s="2" t="s">
        <v>6459</v>
      </c>
    </row>
    <row r="920" spans="1:2" x14ac:dyDescent="0.25">
      <c r="A920" s="2" t="s">
        <v>6460</v>
      </c>
      <c r="B920" s="2" t="s">
        <v>6461</v>
      </c>
    </row>
    <row r="921" spans="1:2" x14ac:dyDescent="0.25">
      <c r="A921" s="2" t="s">
        <v>6462</v>
      </c>
      <c r="B921" s="2" t="s">
        <v>6463</v>
      </c>
    </row>
    <row r="922" spans="1:2" x14ac:dyDescent="0.25">
      <c r="A922" s="2" t="s">
        <v>6464</v>
      </c>
      <c r="B922" s="2" t="s">
        <v>6465</v>
      </c>
    </row>
    <row r="923" spans="1:2" x14ac:dyDescent="0.25">
      <c r="A923" s="2" t="s">
        <v>6466</v>
      </c>
      <c r="B923" s="2" t="s">
        <v>6467</v>
      </c>
    </row>
    <row r="924" spans="1:2" x14ac:dyDescent="0.25">
      <c r="A924" s="2" t="s">
        <v>6468</v>
      </c>
      <c r="B924" s="2" t="s">
        <v>6316</v>
      </c>
    </row>
    <row r="925" spans="1:2" x14ac:dyDescent="0.25">
      <c r="A925" s="2" t="s">
        <v>6469</v>
      </c>
      <c r="B925" s="2" t="s">
        <v>6411</v>
      </c>
    </row>
    <row r="926" spans="1:2" x14ac:dyDescent="0.25">
      <c r="A926" s="2" t="s">
        <v>6470</v>
      </c>
      <c r="B926" s="2" t="s">
        <v>6471</v>
      </c>
    </row>
    <row r="927" spans="1:2" x14ac:dyDescent="0.25">
      <c r="A927" s="2" t="s">
        <v>6472</v>
      </c>
      <c r="B927" s="2" t="s">
        <v>6473</v>
      </c>
    </row>
    <row r="928" spans="1:2" x14ac:dyDescent="0.25">
      <c r="A928" s="2" t="s">
        <v>6474</v>
      </c>
      <c r="B928" s="2" t="s">
        <v>6475</v>
      </c>
    </row>
    <row r="929" spans="1:2" x14ac:dyDescent="0.25">
      <c r="A929" s="2" t="s">
        <v>6476</v>
      </c>
      <c r="B929" s="2" t="s">
        <v>6477</v>
      </c>
    </row>
    <row r="930" spans="1:2" x14ac:dyDescent="0.25">
      <c r="A930" s="2" t="s">
        <v>6478</v>
      </c>
      <c r="B930" s="2" t="s">
        <v>6479</v>
      </c>
    </row>
    <row r="931" spans="1:2" x14ac:dyDescent="0.25">
      <c r="A931" s="2" t="s">
        <v>6480</v>
      </c>
      <c r="B931" s="2" t="s">
        <v>6481</v>
      </c>
    </row>
    <row r="932" spans="1:2" x14ac:dyDescent="0.25">
      <c r="A932" s="2" t="s">
        <v>6482</v>
      </c>
      <c r="B932" s="2" t="s">
        <v>5179</v>
      </c>
    </row>
    <row r="933" spans="1:2" x14ac:dyDescent="0.25">
      <c r="A933" s="2" t="s">
        <v>6483</v>
      </c>
      <c r="B933" s="2" t="s">
        <v>6484</v>
      </c>
    </row>
    <row r="934" spans="1:2" x14ac:dyDescent="0.25">
      <c r="A934" s="2" t="s">
        <v>6485</v>
      </c>
      <c r="B934" s="2" t="s">
        <v>6486</v>
      </c>
    </row>
    <row r="935" spans="1:2" x14ac:dyDescent="0.25">
      <c r="A935" s="2" t="s">
        <v>6487</v>
      </c>
      <c r="B935" s="2" t="s">
        <v>6488</v>
      </c>
    </row>
    <row r="936" spans="1:2" x14ac:dyDescent="0.25">
      <c r="A936" s="2" t="s">
        <v>6489</v>
      </c>
      <c r="B936" s="2" t="s">
        <v>6490</v>
      </c>
    </row>
    <row r="937" spans="1:2" x14ac:dyDescent="0.25">
      <c r="A937" s="2" t="s">
        <v>6491</v>
      </c>
      <c r="B937" s="2" t="s">
        <v>6492</v>
      </c>
    </row>
    <row r="938" spans="1:2" x14ac:dyDescent="0.25">
      <c r="A938" s="2" t="s">
        <v>6493</v>
      </c>
      <c r="B938" s="2" t="s">
        <v>6494</v>
      </c>
    </row>
    <row r="939" spans="1:2" x14ac:dyDescent="0.25">
      <c r="A939" s="2" t="s">
        <v>6495</v>
      </c>
      <c r="B939" s="2" t="s">
        <v>6496</v>
      </c>
    </row>
    <row r="940" spans="1:2" x14ac:dyDescent="0.25">
      <c r="A940" s="2" t="s">
        <v>6497</v>
      </c>
      <c r="B940" s="2" t="s">
        <v>6498</v>
      </c>
    </row>
    <row r="941" spans="1:2" x14ac:dyDescent="0.25">
      <c r="A941" s="2" t="s">
        <v>6499</v>
      </c>
      <c r="B941" s="2" t="s">
        <v>6500</v>
      </c>
    </row>
    <row r="942" spans="1:2" x14ac:dyDescent="0.25">
      <c r="A942" s="2" t="s">
        <v>6501</v>
      </c>
      <c r="B942" s="2" t="s">
        <v>6502</v>
      </c>
    </row>
    <row r="943" spans="1:2" x14ac:dyDescent="0.25">
      <c r="A943" s="2" t="s">
        <v>6503</v>
      </c>
      <c r="B943" s="2" t="s">
        <v>6504</v>
      </c>
    </row>
    <row r="944" spans="1:2" x14ac:dyDescent="0.25">
      <c r="A944" s="2" t="s">
        <v>6505</v>
      </c>
      <c r="B944" s="2" t="s">
        <v>6084</v>
      </c>
    </row>
    <row r="945" spans="1:2" x14ac:dyDescent="0.25">
      <c r="A945" s="2" t="s">
        <v>6506</v>
      </c>
      <c r="B945" s="2" t="s">
        <v>6507</v>
      </c>
    </row>
    <row r="946" spans="1:2" x14ac:dyDescent="0.25">
      <c r="A946" s="2" t="s">
        <v>6508</v>
      </c>
      <c r="B946" s="2" t="s">
        <v>6509</v>
      </c>
    </row>
    <row r="947" spans="1:2" x14ac:dyDescent="0.25">
      <c r="A947" s="2" t="s">
        <v>6510</v>
      </c>
      <c r="B947" s="2" t="s">
        <v>6511</v>
      </c>
    </row>
    <row r="948" spans="1:2" x14ac:dyDescent="0.25">
      <c r="A948" s="2" t="s">
        <v>6512</v>
      </c>
      <c r="B948" s="2" t="s">
        <v>6513</v>
      </c>
    </row>
    <row r="949" spans="1:2" x14ac:dyDescent="0.25">
      <c r="A949" s="2" t="s">
        <v>6514</v>
      </c>
      <c r="B949" s="2" t="s">
        <v>6515</v>
      </c>
    </row>
    <row r="950" spans="1:2" x14ac:dyDescent="0.25">
      <c r="A950" s="2" t="s">
        <v>6516</v>
      </c>
      <c r="B950" s="2" t="s">
        <v>6517</v>
      </c>
    </row>
    <row r="951" spans="1:2" x14ac:dyDescent="0.25">
      <c r="A951" s="2" t="s">
        <v>6518</v>
      </c>
      <c r="B951" s="2" t="s">
        <v>6519</v>
      </c>
    </row>
    <row r="952" spans="1:2" x14ac:dyDescent="0.25">
      <c r="A952" s="2" t="s">
        <v>6520</v>
      </c>
      <c r="B952" s="2" t="s">
        <v>6521</v>
      </c>
    </row>
    <row r="953" spans="1:2" x14ac:dyDescent="0.25">
      <c r="A953" s="2" t="s">
        <v>6522</v>
      </c>
      <c r="B953" s="2" t="s">
        <v>6523</v>
      </c>
    </row>
    <row r="954" spans="1:2" x14ac:dyDescent="0.25">
      <c r="A954" s="2" t="s">
        <v>6524</v>
      </c>
      <c r="B954" s="2" t="s">
        <v>6525</v>
      </c>
    </row>
    <row r="955" spans="1:2" x14ac:dyDescent="0.25">
      <c r="A955" s="2" t="s">
        <v>6526</v>
      </c>
      <c r="B955" s="2" t="s">
        <v>6527</v>
      </c>
    </row>
    <row r="956" spans="1:2" x14ac:dyDescent="0.25">
      <c r="A956" s="2" t="s">
        <v>6528</v>
      </c>
      <c r="B956" s="2" t="s">
        <v>6529</v>
      </c>
    </row>
    <row r="957" spans="1:2" x14ac:dyDescent="0.25">
      <c r="A957" s="2" t="s">
        <v>6530</v>
      </c>
      <c r="B957" s="2" t="s">
        <v>6531</v>
      </c>
    </row>
    <row r="958" spans="1:2" x14ac:dyDescent="0.25">
      <c r="A958" s="2" t="s">
        <v>6532</v>
      </c>
      <c r="B958" s="2" t="s">
        <v>6533</v>
      </c>
    </row>
    <row r="959" spans="1:2" x14ac:dyDescent="0.25">
      <c r="A959" s="2" t="s">
        <v>6534</v>
      </c>
      <c r="B959" s="2" t="s">
        <v>6535</v>
      </c>
    </row>
    <row r="960" spans="1:2" x14ac:dyDescent="0.25">
      <c r="A960" s="2" t="s">
        <v>6536</v>
      </c>
      <c r="B960" s="2" t="s">
        <v>5368</v>
      </c>
    </row>
    <row r="961" spans="1:2" x14ac:dyDescent="0.25">
      <c r="A961" s="2" t="s">
        <v>6537</v>
      </c>
      <c r="B961" s="2" t="s">
        <v>6538</v>
      </c>
    </row>
    <row r="962" spans="1:2" x14ac:dyDescent="0.25">
      <c r="A962" s="2" t="s">
        <v>6539</v>
      </c>
      <c r="B962" s="2" t="s">
        <v>6540</v>
      </c>
    </row>
    <row r="963" spans="1:2" x14ac:dyDescent="0.25">
      <c r="A963" s="2" t="s">
        <v>6541</v>
      </c>
      <c r="B963" s="2" t="s">
        <v>6542</v>
      </c>
    </row>
    <row r="964" spans="1:2" x14ac:dyDescent="0.25">
      <c r="A964" s="2" t="s">
        <v>6543</v>
      </c>
      <c r="B964" s="2" t="s">
        <v>6544</v>
      </c>
    </row>
    <row r="965" spans="1:2" x14ac:dyDescent="0.25">
      <c r="A965" s="2" t="s">
        <v>6545</v>
      </c>
      <c r="B965" s="2" t="s">
        <v>6544</v>
      </c>
    </row>
    <row r="966" spans="1:2" x14ac:dyDescent="0.25">
      <c r="A966" s="2" t="s">
        <v>6546</v>
      </c>
      <c r="B966" s="2" t="s">
        <v>6544</v>
      </c>
    </row>
    <row r="967" spans="1:2" x14ac:dyDescent="0.25">
      <c r="A967" s="2" t="s">
        <v>6547</v>
      </c>
      <c r="B967" s="2" t="s">
        <v>6548</v>
      </c>
    </row>
    <row r="968" spans="1:2" x14ac:dyDescent="0.25">
      <c r="A968" s="2" t="s">
        <v>6549</v>
      </c>
      <c r="B968" s="2" t="s">
        <v>6550</v>
      </c>
    </row>
    <row r="969" spans="1:2" x14ac:dyDescent="0.25">
      <c r="A969" s="2" t="s">
        <v>6551</v>
      </c>
      <c r="B969" s="2" t="s">
        <v>6552</v>
      </c>
    </row>
    <row r="970" spans="1:2" x14ac:dyDescent="0.25">
      <c r="A970" s="2" t="s">
        <v>6553</v>
      </c>
      <c r="B970" s="2" t="s">
        <v>6554</v>
      </c>
    </row>
    <row r="971" spans="1:2" x14ac:dyDescent="0.25">
      <c r="A971" s="2" t="s">
        <v>6555</v>
      </c>
      <c r="B971" s="2" t="s">
        <v>6556</v>
      </c>
    </row>
    <row r="972" spans="1:2" x14ac:dyDescent="0.25">
      <c r="A972" s="2" t="s">
        <v>6557</v>
      </c>
      <c r="B972" s="2" t="s">
        <v>6558</v>
      </c>
    </row>
    <row r="973" spans="1:2" x14ac:dyDescent="0.25">
      <c r="A973" s="2" t="s">
        <v>6559</v>
      </c>
      <c r="B973" s="2" t="s">
        <v>6560</v>
      </c>
    </row>
    <row r="974" spans="1:2" x14ac:dyDescent="0.25">
      <c r="A974" s="2" t="s">
        <v>6561</v>
      </c>
      <c r="B974" s="2" t="s">
        <v>6562</v>
      </c>
    </row>
    <row r="975" spans="1:2" x14ac:dyDescent="0.25">
      <c r="A975" s="2" t="s">
        <v>6563</v>
      </c>
      <c r="B975" s="2" t="s">
        <v>6564</v>
      </c>
    </row>
    <row r="976" spans="1:2" x14ac:dyDescent="0.25">
      <c r="A976" s="2" t="s">
        <v>6565</v>
      </c>
      <c r="B976" s="2" t="s">
        <v>6566</v>
      </c>
    </row>
    <row r="977" spans="1:2" x14ac:dyDescent="0.25">
      <c r="A977" s="2" t="s">
        <v>6567</v>
      </c>
      <c r="B977" s="2" t="s">
        <v>5793</v>
      </c>
    </row>
    <row r="978" spans="1:2" x14ac:dyDescent="0.25">
      <c r="A978" s="2" t="s">
        <v>6568</v>
      </c>
      <c r="B978" s="2" t="s">
        <v>6569</v>
      </c>
    </row>
    <row r="979" spans="1:2" x14ac:dyDescent="0.25">
      <c r="A979" s="2" t="s">
        <v>6570</v>
      </c>
      <c r="B979" s="2" t="s">
        <v>6571</v>
      </c>
    </row>
    <row r="980" spans="1:2" x14ac:dyDescent="0.25">
      <c r="A980" s="2" t="s">
        <v>6572</v>
      </c>
      <c r="B980" s="2" t="s">
        <v>6573</v>
      </c>
    </row>
    <row r="981" spans="1:2" x14ac:dyDescent="0.25">
      <c r="A981" s="2" t="s">
        <v>6574</v>
      </c>
      <c r="B981" s="2" t="s">
        <v>6575</v>
      </c>
    </row>
    <row r="982" spans="1:2" x14ac:dyDescent="0.25">
      <c r="A982" s="2" t="s">
        <v>6576</v>
      </c>
      <c r="B982" s="2" t="s">
        <v>6577</v>
      </c>
    </row>
    <row r="983" spans="1:2" x14ac:dyDescent="0.25">
      <c r="A983" s="2" t="s">
        <v>6578</v>
      </c>
      <c r="B983" s="2" t="s">
        <v>6579</v>
      </c>
    </row>
    <row r="984" spans="1:2" x14ac:dyDescent="0.25">
      <c r="A984" s="2" t="s">
        <v>6580</v>
      </c>
      <c r="B984" s="2" t="s">
        <v>6581</v>
      </c>
    </row>
    <row r="985" spans="1:2" x14ac:dyDescent="0.25">
      <c r="A985" s="2" t="s">
        <v>6582</v>
      </c>
      <c r="B985" s="2" t="s">
        <v>6583</v>
      </c>
    </row>
    <row r="986" spans="1:2" x14ac:dyDescent="0.25">
      <c r="A986" s="2" t="s">
        <v>6584</v>
      </c>
      <c r="B986" s="2" t="s">
        <v>6585</v>
      </c>
    </row>
    <row r="987" spans="1:2" x14ac:dyDescent="0.25">
      <c r="A987" s="2" t="s">
        <v>6586</v>
      </c>
      <c r="B987" s="2" t="s">
        <v>6587</v>
      </c>
    </row>
    <row r="988" spans="1:2" x14ac:dyDescent="0.25">
      <c r="A988" s="2" t="s">
        <v>6588</v>
      </c>
      <c r="B988" s="2" t="s">
        <v>5511</v>
      </c>
    </row>
    <row r="989" spans="1:2" x14ac:dyDescent="0.25">
      <c r="A989" s="2" t="s">
        <v>6589</v>
      </c>
      <c r="B989" s="2" t="s">
        <v>6590</v>
      </c>
    </row>
    <row r="990" spans="1:2" x14ac:dyDescent="0.25">
      <c r="A990" s="2" t="s">
        <v>6591</v>
      </c>
      <c r="B990" s="2" t="s">
        <v>6592</v>
      </c>
    </row>
    <row r="991" spans="1:2" x14ac:dyDescent="0.25">
      <c r="A991" s="2" t="s">
        <v>6593</v>
      </c>
      <c r="B991" s="2" t="s">
        <v>6594</v>
      </c>
    </row>
    <row r="992" spans="1:2" x14ac:dyDescent="0.25">
      <c r="A992" s="2" t="s">
        <v>6595</v>
      </c>
      <c r="B992" s="2" t="s">
        <v>6596</v>
      </c>
    </row>
    <row r="993" spans="1:2" x14ac:dyDescent="0.25">
      <c r="A993" s="2" t="s">
        <v>6597</v>
      </c>
      <c r="B993" s="2" t="s">
        <v>6598</v>
      </c>
    </row>
    <row r="994" spans="1:2" x14ac:dyDescent="0.25">
      <c r="A994" s="2" t="s">
        <v>6599</v>
      </c>
      <c r="B994" s="2" t="s">
        <v>6600</v>
      </c>
    </row>
    <row r="995" spans="1:2" x14ac:dyDescent="0.25">
      <c r="A995" s="2" t="s">
        <v>6601</v>
      </c>
      <c r="B995" s="2" t="s">
        <v>6579</v>
      </c>
    </row>
    <row r="996" spans="1:2" x14ac:dyDescent="0.25">
      <c r="A996" s="2" t="s">
        <v>6602</v>
      </c>
      <c r="B996" s="2" t="s">
        <v>6603</v>
      </c>
    </row>
    <row r="997" spans="1:2" x14ac:dyDescent="0.25">
      <c r="A997" s="2" t="s">
        <v>6604</v>
      </c>
      <c r="B997" s="2" t="s">
        <v>6605</v>
      </c>
    </row>
    <row r="998" spans="1:2" x14ac:dyDescent="0.25">
      <c r="A998" s="2" t="s">
        <v>6606</v>
      </c>
      <c r="B998" s="2" t="s">
        <v>5466</v>
      </c>
    </row>
    <row r="999" spans="1:2" x14ac:dyDescent="0.25">
      <c r="A999" s="2" t="s">
        <v>6607</v>
      </c>
      <c r="B999" s="2" t="s">
        <v>6608</v>
      </c>
    </row>
    <row r="1000" spans="1:2" x14ac:dyDescent="0.25">
      <c r="A1000" s="2" t="s">
        <v>6609</v>
      </c>
      <c r="B1000" s="2" t="s">
        <v>6610</v>
      </c>
    </row>
    <row r="1001" spans="1:2" x14ac:dyDescent="0.25">
      <c r="A1001" s="2" t="s">
        <v>6611</v>
      </c>
      <c r="B1001" s="2" t="s">
        <v>6612</v>
      </c>
    </row>
    <row r="1002" spans="1:2" x14ac:dyDescent="0.25">
      <c r="A1002" s="2" t="s">
        <v>6613</v>
      </c>
      <c r="B1002" s="2" t="s">
        <v>6614</v>
      </c>
    </row>
    <row r="1003" spans="1:2" x14ac:dyDescent="0.25">
      <c r="A1003" s="2" t="s">
        <v>6615</v>
      </c>
      <c r="B1003" s="2" t="s">
        <v>6616</v>
      </c>
    </row>
    <row r="1004" spans="1:2" x14ac:dyDescent="0.25">
      <c r="A1004" s="2" t="s">
        <v>6617</v>
      </c>
      <c r="B1004" s="2" t="s">
        <v>6618</v>
      </c>
    </row>
    <row r="1005" spans="1:2" x14ac:dyDescent="0.25">
      <c r="A1005" s="2" t="s">
        <v>6619</v>
      </c>
      <c r="B1005" s="2" t="s">
        <v>6620</v>
      </c>
    </row>
    <row r="1006" spans="1:2" x14ac:dyDescent="0.25">
      <c r="A1006" s="2" t="s">
        <v>6621</v>
      </c>
      <c r="B1006" s="2" t="s">
        <v>6622</v>
      </c>
    </row>
    <row r="1007" spans="1:2" x14ac:dyDescent="0.25">
      <c r="A1007" s="2" t="s">
        <v>6623</v>
      </c>
      <c r="B1007" s="2" t="s">
        <v>6624</v>
      </c>
    </row>
    <row r="1008" spans="1:2" x14ac:dyDescent="0.25">
      <c r="A1008" s="2" t="s">
        <v>6625</v>
      </c>
      <c r="B1008" s="2" t="s">
        <v>6626</v>
      </c>
    </row>
    <row r="1009" spans="1:2" x14ac:dyDescent="0.25">
      <c r="A1009" s="2" t="s">
        <v>6627</v>
      </c>
      <c r="B1009" s="2" t="s">
        <v>6628</v>
      </c>
    </row>
    <row r="1010" spans="1:2" x14ac:dyDescent="0.25">
      <c r="A1010" s="2" t="s">
        <v>6629</v>
      </c>
      <c r="B1010" s="2" t="s">
        <v>6630</v>
      </c>
    </row>
    <row r="1011" spans="1:2" x14ac:dyDescent="0.25">
      <c r="A1011" s="2" t="s">
        <v>6631</v>
      </c>
      <c r="B1011" s="2" t="s">
        <v>6632</v>
      </c>
    </row>
    <row r="1012" spans="1:2" x14ac:dyDescent="0.25">
      <c r="A1012" s="2" t="s">
        <v>6633</v>
      </c>
      <c r="B1012" s="2" t="s">
        <v>6634</v>
      </c>
    </row>
    <row r="1013" spans="1:2" x14ac:dyDescent="0.25">
      <c r="A1013" s="2" t="s">
        <v>6635</v>
      </c>
      <c r="B1013" s="2" t="s">
        <v>6636</v>
      </c>
    </row>
    <row r="1014" spans="1:2" x14ac:dyDescent="0.25">
      <c r="A1014" s="2" t="s">
        <v>6637</v>
      </c>
      <c r="B1014" s="2" t="s">
        <v>6638</v>
      </c>
    </row>
    <row r="1015" spans="1:2" x14ac:dyDescent="0.25">
      <c r="A1015" s="2" t="s">
        <v>6639</v>
      </c>
      <c r="B1015" s="2" t="s">
        <v>6640</v>
      </c>
    </row>
    <row r="1017" spans="1:2" x14ac:dyDescent="0.25">
      <c r="A1017" s="2" t="s">
        <v>6641</v>
      </c>
      <c r="B1017" s="2" t="s">
        <v>4713</v>
      </c>
    </row>
    <row r="1019" spans="1:2" x14ac:dyDescent="0.25">
      <c r="A1019" s="2" t="s">
        <v>6642</v>
      </c>
      <c r="B1019" s="2" t="s">
        <v>6643</v>
      </c>
    </row>
    <row r="1020" spans="1:2" x14ac:dyDescent="0.25">
      <c r="A1020" s="2" t="s">
        <v>6644</v>
      </c>
      <c r="B1020" s="2" t="s">
        <v>6645</v>
      </c>
    </row>
    <row r="1021" spans="1:2" x14ac:dyDescent="0.25">
      <c r="A1021" s="2" t="s">
        <v>6646</v>
      </c>
      <c r="B1021" s="2" t="s">
        <v>6550</v>
      </c>
    </row>
    <row r="1022" spans="1:2" x14ac:dyDescent="0.25">
      <c r="A1022" s="2" t="s">
        <v>6647</v>
      </c>
      <c r="B1022" s="2" t="s">
        <v>6648</v>
      </c>
    </row>
    <row r="1023" spans="1:2" x14ac:dyDescent="0.25">
      <c r="A1023" s="2" t="s">
        <v>6649</v>
      </c>
      <c r="B1023" s="2" t="s">
        <v>6650</v>
      </c>
    </row>
    <row r="1024" spans="1:2" x14ac:dyDescent="0.25">
      <c r="A1024" s="2" t="s">
        <v>6651</v>
      </c>
      <c r="B1024" s="2" t="s">
        <v>6652</v>
      </c>
    </row>
    <row r="1025" spans="1:2" x14ac:dyDescent="0.25">
      <c r="A1025" s="2" t="s">
        <v>6653</v>
      </c>
      <c r="B1025" s="2" t="s">
        <v>6654</v>
      </c>
    </row>
    <row r="1026" spans="1:2" x14ac:dyDescent="0.25">
      <c r="A1026" s="2" t="s">
        <v>6655</v>
      </c>
      <c r="B1026" s="2" t="s">
        <v>6656</v>
      </c>
    </row>
    <row r="1027" spans="1:2" x14ac:dyDescent="0.25">
      <c r="A1027" s="2" t="s">
        <v>6657</v>
      </c>
      <c r="B1027" s="2" t="s">
        <v>6658</v>
      </c>
    </row>
    <row r="1028" spans="1:2" x14ac:dyDescent="0.25">
      <c r="A1028" s="2" t="s">
        <v>6659</v>
      </c>
      <c r="B1028" s="2" t="s">
        <v>6660</v>
      </c>
    </row>
    <row r="1029" spans="1:2" x14ac:dyDescent="0.25">
      <c r="A1029" s="2" t="s">
        <v>6661</v>
      </c>
      <c r="B1029" s="2" t="s">
        <v>6662</v>
      </c>
    </row>
    <row r="1030" spans="1:2" x14ac:dyDescent="0.25">
      <c r="A1030" s="2" t="s">
        <v>6663</v>
      </c>
      <c r="B1030" s="2" t="s">
        <v>6587</v>
      </c>
    </row>
    <row r="1031" spans="1:2" x14ac:dyDescent="0.25">
      <c r="A1031" s="2" t="s">
        <v>6664</v>
      </c>
      <c r="B1031" s="2" t="s">
        <v>6665</v>
      </c>
    </row>
    <row r="1032" spans="1:2" x14ac:dyDescent="0.25">
      <c r="A1032" s="2" t="s">
        <v>6666</v>
      </c>
      <c r="B1032" s="2" t="s">
        <v>6667</v>
      </c>
    </row>
    <row r="1033" spans="1:2" x14ac:dyDescent="0.25">
      <c r="A1033" s="2" t="s">
        <v>6668</v>
      </c>
      <c r="B1033" s="2" t="s">
        <v>6669</v>
      </c>
    </row>
    <row r="1034" spans="1:2" x14ac:dyDescent="0.25">
      <c r="A1034" s="2" t="s">
        <v>6670</v>
      </c>
      <c r="B1034" s="2" t="s">
        <v>6671</v>
      </c>
    </row>
    <row r="1035" spans="1:2" x14ac:dyDescent="0.25">
      <c r="A1035" s="2" t="s">
        <v>6672</v>
      </c>
      <c r="B1035" s="2" t="s">
        <v>6673</v>
      </c>
    </row>
    <row r="1036" spans="1:2" x14ac:dyDescent="0.25">
      <c r="A1036" s="2" t="s">
        <v>6674</v>
      </c>
      <c r="B1036" s="2" t="s">
        <v>6675</v>
      </c>
    </row>
    <row r="1037" spans="1:2" x14ac:dyDescent="0.25">
      <c r="A1037" s="2" t="s">
        <v>6676</v>
      </c>
      <c r="B1037" s="2" t="s">
        <v>6677</v>
      </c>
    </row>
    <row r="1038" spans="1:2" x14ac:dyDescent="0.25">
      <c r="A1038" s="2" t="s">
        <v>6678</v>
      </c>
      <c r="B1038" s="2" t="s">
        <v>6679</v>
      </c>
    </row>
    <row r="1039" spans="1:2" x14ac:dyDescent="0.25">
      <c r="A1039" s="2" t="s">
        <v>6680</v>
      </c>
      <c r="B1039" s="2" t="s">
        <v>6681</v>
      </c>
    </row>
    <row r="1040" spans="1:2" x14ac:dyDescent="0.25">
      <c r="A1040" s="2" t="s">
        <v>6682</v>
      </c>
      <c r="B1040" s="2" t="s">
        <v>6683</v>
      </c>
    </row>
    <row r="1041" spans="1:2" x14ac:dyDescent="0.25">
      <c r="A1041" s="2" t="s">
        <v>6684</v>
      </c>
      <c r="B1041" s="2" t="s">
        <v>6685</v>
      </c>
    </row>
    <row r="1042" spans="1:2" x14ac:dyDescent="0.25">
      <c r="A1042" s="2" t="s">
        <v>6686</v>
      </c>
      <c r="B1042" s="2" t="s">
        <v>6687</v>
      </c>
    </row>
    <row r="1043" spans="1:2" x14ac:dyDescent="0.25">
      <c r="A1043" s="2" t="s">
        <v>6688</v>
      </c>
      <c r="B1043" s="2" t="s">
        <v>6689</v>
      </c>
    </row>
    <row r="1044" spans="1:2" x14ac:dyDescent="0.25">
      <c r="A1044" s="2" t="s">
        <v>6690</v>
      </c>
      <c r="B1044" s="2" t="s">
        <v>6691</v>
      </c>
    </row>
    <row r="1045" spans="1:2" x14ac:dyDescent="0.25">
      <c r="A1045" s="2" t="s">
        <v>6692</v>
      </c>
      <c r="B1045" s="2" t="s">
        <v>6693</v>
      </c>
    </row>
    <row r="1046" spans="1:2" x14ac:dyDescent="0.25">
      <c r="A1046" s="2" t="s">
        <v>6694</v>
      </c>
      <c r="B1046" s="2" t="s">
        <v>6695</v>
      </c>
    </row>
    <row r="1047" spans="1:2" x14ac:dyDescent="0.25">
      <c r="A1047" s="2" t="s">
        <v>6696</v>
      </c>
      <c r="B1047" s="2" t="s">
        <v>6697</v>
      </c>
    </row>
    <row r="1048" spans="1:2" x14ac:dyDescent="0.25">
      <c r="A1048" s="2" t="s">
        <v>6698</v>
      </c>
      <c r="B1048" s="2" t="s">
        <v>6699</v>
      </c>
    </row>
    <row r="1049" spans="1:2" x14ac:dyDescent="0.25">
      <c r="A1049" s="2" t="s">
        <v>6700</v>
      </c>
      <c r="B1049" s="2" t="s">
        <v>6701</v>
      </c>
    </row>
    <row r="1050" spans="1:2" x14ac:dyDescent="0.25">
      <c r="A1050" s="2" t="s">
        <v>6702</v>
      </c>
      <c r="B1050" s="2" t="s">
        <v>6703</v>
      </c>
    </row>
    <row r="1051" spans="1:2" x14ac:dyDescent="0.25">
      <c r="A1051" s="2" t="s">
        <v>6704</v>
      </c>
      <c r="B1051" s="2" t="s">
        <v>6705</v>
      </c>
    </row>
    <row r="1052" spans="1:2" x14ac:dyDescent="0.25">
      <c r="A1052" s="2" t="s">
        <v>6706</v>
      </c>
      <c r="B1052" s="2" t="s">
        <v>6707</v>
      </c>
    </row>
    <row r="1053" spans="1:2" x14ac:dyDescent="0.25">
      <c r="A1053" s="2" t="s">
        <v>6708</v>
      </c>
      <c r="B1053" s="2" t="s">
        <v>6709</v>
      </c>
    </row>
    <row r="1054" spans="1:2" x14ac:dyDescent="0.25">
      <c r="A1054" s="2" t="s">
        <v>6710</v>
      </c>
      <c r="B1054" s="2" t="s">
        <v>6711</v>
      </c>
    </row>
    <row r="1055" spans="1:2" x14ac:dyDescent="0.25">
      <c r="A1055" s="2" t="s">
        <v>6712</v>
      </c>
      <c r="B1055" s="2" t="s">
        <v>6713</v>
      </c>
    </row>
    <row r="1056" spans="1:2" x14ac:dyDescent="0.25">
      <c r="A1056" s="2" t="s">
        <v>6714</v>
      </c>
      <c r="B1056" s="2" t="s">
        <v>6715</v>
      </c>
    </row>
    <row r="1057" spans="1:2" x14ac:dyDescent="0.25">
      <c r="A1057" s="2" t="s">
        <v>6716</v>
      </c>
      <c r="B1057" s="2" t="s">
        <v>6717</v>
      </c>
    </row>
    <row r="1058" spans="1:2" x14ac:dyDescent="0.25">
      <c r="A1058" s="2" t="s">
        <v>6718</v>
      </c>
      <c r="B1058" s="2" t="s">
        <v>6427</v>
      </c>
    </row>
    <row r="1059" spans="1:2" x14ac:dyDescent="0.25">
      <c r="A1059" s="2" t="s">
        <v>6719</v>
      </c>
      <c r="B1059" s="2" t="s">
        <v>6720</v>
      </c>
    </row>
    <row r="1060" spans="1:2" x14ac:dyDescent="0.25">
      <c r="A1060" s="2" t="s">
        <v>6721</v>
      </c>
      <c r="B1060" s="2" t="s">
        <v>6722</v>
      </c>
    </row>
    <row r="1061" spans="1:2" x14ac:dyDescent="0.25">
      <c r="A1061" s="2" t="s">
        <v>6723</v>
      </c>
      <c r="B1061" s="2" t="s">
        <v>6724</v>
      </c>
    </row>
    <row r="1062" spans="1:2" x14ac:dyDescent="0.25">
      <c r="A1062" s="2" t="s">
        <v>6725</v>
      </c>
      <c r="B1062" s="2" t="s">
        <v>6726</v>
      </c>
    </row>
    <row r="1063" spans="1:2" x14ac:dyDescent="0.25">
      <c r="A1063" s="2" t="s">
        <v>6727</v>
      </c>
      <c r="B1063" s="2" t="s">
        <v>6162</v>
      </c>
    </row>
    <row r="1064" spans="1:2" x14ac:dyDescent="0.25">
      <c r="A1064" s="2" t="s">
        <v>6728</v>
      </c>
      <c r="B1064" s="2" t="s">
        <v>6729</v>
      </c>
    </row>
    <row r="1065" spans="1:2" x14ac:dyDescent="0.25">
      <c r="A1065" s="2" t="s">
        <v>6730</v>
      </c>
      <c r="B1065" s="2" t="s">
        <v>6731</v>
      </c>
    </row>
    <row r="1066" spans="1:2" x14ac:dyDescent="0.25">
      <c r="A1066" s="2" t="s">
        <v>6732</v>
      </c>
      <c r="B1066" s="2" t="s">
        <v>6427</v>
      </c>
    </row>
    <row r="1067" spans="1:2" x14ac:dyDescent="0.25">
      <c r="A1067" s="2" t="s">
        <v>6733</v>
      </c>
      <c r="B1067" s="2" t="s">
        <v>6734</v>
      </c>
    </row>
    <row r="1068" spans="1:2" x14ac:dyDescent="0.25">
      <c r="A1068" s="2" t="s">
        <v>6735</v>
      </c>
      <c r="B1068" s="2" t="s">
        <v>6736</v>
      </c>
    </row>
    <row r="1069" spans="1:2" x14ac:dyDescent="0.25">
      <c r="A1069" s="2" t="s">
        <v>6737</v>
      </c>
      <c r="B1069" s="2" t="s">
        <v>6738</v>
      </c>
    </row>
    <row r="1070" spans="1:2" x14ac:dyDescent="0.25">
      <c r="A1070" s="2" t="s">
        <v>6739</v>
      </c>
      <c r="B1070" s="2" t="s">
        <v>6740</v>
      </c>
    </row>
    <row r="1071" spans="1:2" x14ac:dyDescent="0.25">
      <c r="A1071" s="2" t="s">
        <v>6741</v>
      </c>
      <c r="B1071" s="2" t="s">
        <v>6742</v>
      </c>
    </row>
    <row r="1072" spans="1:2" x14ac:dyDescent="0.25">
      <c r="A1072" s="2" t="s">
        <v>6743</v>
      </c>
      <c r="B1072" s="2" t="s">
        <v>5879</v>
      </c>
    </row>
    <row r="1073" spans="1:2" x14ac:dyDescent="0.25">
      <c r="A1073" s="2" t="s">
        <v>6744</v>
      </c>
      <c r="B1073" s="2" t="s">
        <v>6745</v>
      </c>
    </row>
    <row r="1074" spans="1:2" x14ac:dyDescent="0.25">
      <c r="A1074" s="2" t="s">
        <v>6746</v>
      </c>
      <c r="B1074" s="2" t="s">
        <v>5737</v>
      </c>
    </row>
    <row r="1075" spans="1:2" x14ac:dyDescent="0.25">
      <c r="A1075" s="2" t="s">
        <v>6747</v>
      </c>
      <c r="B1075" s="2" t="s">
        <v>6748</v>
      </c>
    </row>
    <row r="1076" spans="1:2" x14ac:dyDescent="0.25">
      <c r="A1076" s="2" t="s">
        <v>6749</v>
      </c>
      <c r="B1076" s="2" t="s">
        <v>6750</v>
      </c>
    </row>
    <row r="1077" spans="1:2" x14ac:dyDescent="0.25">
      <c r="A1077" s="2" t="s">
        <v>6751</v>
      </c>
      <c r="B1077" s="2" t="s">
        <v>6185</v>
      </c>
    </row>
    <row r="1078" spans="1:2" x14ac:dyDescent="0.25">
      <c r="A1078" s="2" t="s">
        <v>6752</v>
      </c>
      <c r="B1078" s="2" t="s">
        <v>6753</v>
      </c>
    </row>
    <row r="1079" spans="1:2" x14ac:dyDescent="0.25">
      <c r="A1079" s="2" t="s">
        <v>6754</v>
      </c>
      <c r="B1079" s="2" t="s">
        <v>6755</v>
      </c>
    </row>
    <row r="1080" spans="1:2" x14ac:dyDescent="0.25">
      <c r="A1080" s="2" t="s">
        <v>6756</v>
      </c>
      <c r="B1080" s="2" t="s">
        <v>6757</v>
      </c>
    </row>
    <row r="1081" spans="1:2" x14ac:dyDescent="0.25">
      <c r="A1081" s="2" t="s">
        <v>6758</v>
      </c>
      <c r="B1081" s="2" t="s">
        <v>6759</v>
      </c>
    </row>
    <row r="1082" spans="1:2" x14ac:dyDescent="0.25">
      <c r="A1082" s="2" t="s">
        <v>6760</v>
      </c>
      <c r="B1082" s="2" t="s">
        <v>6761</v>
      </c>
    </row>
    <row r="1083" spans="1:2" x14ac:dyDescent="0.25">
      <c r="A1083" s="2" t="s">
        <v>6762</v>
      </c>
      <c r="B1083" s="2" t="s">
        <v>6763</v>
      </c>
    </row>
    <row r="1084" spans="1:2" x14ac:dyDescent="0.25">
      <c r="A1084" s="2" t="s">
        <v>6764</v>
      </c>
      <c r="B1084" s="2" t="s">
        <v>6104</v>
      </c>
    </row>
    <row r="1085" spans="1:2" x14ac:dyDescent="0.25">
      <c r="A1085" s="2" t="s">
        <v>6765</v>
      </c>
      <c r="B1085" s="2" t="s">
        <v>6766</v>
      </c>
    </row>
    <row r="1086" spans="1:2" x14ac:dyDescent="0.25">
      <c r="A1086" s="2" t="s">
        <v>6767</v>
      </c>
      <c r="B1086" s="2" t="s">
        <v>6768</v>
      </c>
    </row>
    <row r="1087" spans="1:2" x14ac:dyDescent="0.25">
      <c r="A1087" s="2" t="s">
        <v>6769</v>
      </c>
      <c r="B1087" s="2" t="s">
        <v>6770</v>
      </c>
    </row>
    <row r="1088" spans="1:2" x14ac:dyDescent="0.25">
      <c r="A1088" s="2" t="s">
        <v>6771</v>
      </c>
      <c r="B1088" s="2" t="s">
        <v>6772</v>
      </c>
    </row>
    <row r="1089" spans="1:2" x14ac:dyDescent="0.25">
      <c r="A1089" s="2" t="s">
        <v>6773</v>
      </c>
      <c r="B1089" s="2" t="s">
        <v>6527</v>
      </c>
    </row>
    <row r="1090" spans="1:2" x14ac:dyDescent="0.25">
      <c r="A1090" s="2" t="s">
        <v>6774</v>
      </c>
      <c r="B1090" s="2" t="s">
        <v>6775</v>
      </c>
    </row>
    <row r="1091" spans="1:2" x14ac:dyDescent="0.25">
      <c r="A1091" s="2" t="s">
        <v>6776</v>
      </c>
      <c r="B1091" s="2" t="s">
        <v>6777</v>
      </c>
    </row>
    <row r="1092" spans="1:2" x14ac:dyDescent="0.25">
      <c r="A1092" s="2" t="s">
        <v>6778</v>
      </c>
      <c r="B1092" s="2" t="s">
        <v>6779</v>
      </c>
    </row>
    <row r="1093" spans="1:2" x14ac:dyDescent="0.25">
      <c r="A1093" s="2" t="s">
        <v>6780</v>
      </c>
      <c r="B1093" s="2" t="s">
        <v>6781</v>
      </c>
    </row>
    <row r="1094" spans="1:2" x14ac:dyDescent="0.25">
      <c r="A1094" s="2" t="s">
        <v>6782</v>
      </c>
      <c r="B1094" s="2" t="s">
        <v>5842</v>
      </c>
    </row>
    <row r="1095" spans="1:2" x14ac:dyDescent="0.25">
      <c r="A1095" s="2" t="s">
        <v>6783</v>
      </c>
      <c r="B1095" s="2" t="s">
        <v>6784</v>
      </c>
    </row>
    <row r="1096" spans="1:2" x14ac:dyDescent="0.25">
      <c r="A1096" s="2" t="s">
        <v>6785</v>
      </c>
      <c r="B1096" s="2" t="s">
        <v>6786</v>
      </c>
    </row>
    <row r="1097" spans="1:2" x14ac:dyDescent="0.25">
      <c r="A1097" s="2" t="s">
        <v>6787</v>
      </c>
      <c r="B1097" s="2" t="s">
        <v>6788</v>
      </c>
    </row>
    <row r="1098" spans="1:2" x14ac:dyDescent="0.25">
      <c r="A1098" s="2" t="s">
        <v>6789</v>
      </c>
      <c r="B1098" s="2" t="s">
        <v>6790</v>
      </c>
    </row>
    <row r="1099" spans="1:2" x14ac:dyDescent="0.25">
      <c r="A1099" s="2" t="s">
        <v>6791</v>
      </c>
      <c r="B1099" s="2" t="s">
        <v>6792</v>
      </c>
    </row>
    <row r="1100" spans="1:2" x14ac:dyDescent="0.25">
      <c r="A1100" s="2" t="s">
        <v>6793</v>
      </c>
      <c r="B1100" s="2" t="s">
        <v>6794</v>
      </c>
    </row>
    <row r="1101" spans="1:2" x14ac:dyDescent="0.25">
      <c r="A1101" s="2" t="s">
        <v>6795</v>
      </c>
      <c r="B1101" s="2" t="s">
        <v>6796</v>
      </c>
    </row>
    <row r="1102" spans="1:2" x14ac:dyDescent="0.25">
      <c r="A1102" s="2" t="s">
        <v>6797</v>
      </c>
      <c r="B1102" s="2" t="s">
        <v>6798</v>
      </c>
    </row>
    <row r="1103" spans="1:2" x14ac:dyDescent="0.25">
      <c r="A1103" s="2" t="s">
        <v>6799</v>
      </c>
      <c r="B1103" s="2" t="s">
        <v>6800</v>
      </c>
    </row>
    <row r="1104" spans="1:2" x14ac:dyDescent="0.25">
      <c r="A1104" s="2" t="s">
        <v>6801</v>
      </c>
      <c r="B1104" s="2" t="s">
        <v>6802</v>
      </c>
    </row>
    <row r="1105" spans="1:2" x14ac:dyDescent="0.25">
      <c r="A1105" s="2" t="s">
        <v>6803</v>
      </c>
      <c r="B1105" s="2" t="s">
        <v>6804</v>
      </c>
    </row>
    <row r="1106" spans="1:2" x14ac:dyDescent="0.25">
      <c r="A1106" s="2" t="s">
        <v>6805</v>
      </c>
      <c r="B1106" s="2" t="s">
        <v>5769</v>
      </c>
    </row>
    <row r="1107" spans="1:2" x14ac:dyDescent="0.25">
      <c r="A1107" s="2" t="s">
        <v>6806</v>
      </c>
      <c r="B1107" s="2" t="s">
        <v>6807</v>
      </c>
    </row>
    <row r="1108" spans="1:2" x14ac:dyDescent="0.25">
      <c r="A1108" s="2" t="s">
        <v>6808</v>
      </c>
      <c r="B1108" s="2" t="s">
        <v>5827</v>
      </c>
    </row>
    <row r="1109" spans="1:2" x14ac:dyDescent="0.25">
      <c r="A1109" s="2" t="s">
        <v>6809</v>
      </c>
      <c r="B1109" s="2" t="s">
        <v>6810</v>
      </c>
    </row>
    <row r="1110" spans="1:2" x14ac:dyDescent="0.25">
      <c r="A1110" s="2" t="s">
        <v>6811</v>
      </c>
      <c r="B1110" s="2" t="s">
        <v>5071</v>
      </c>
    </row>
    <row r="1111" spans="1:2" x14ac:dyDescent="0.25">
      <c r="A1111" s="2" t="s">
        <v>6812</v>
      </c>
      <c r="B1111" s="2" t="s">
        <v>6813</v>
      </c>
    </row>
    <row r="1112" spans="1:2" x14ac:dyDescent="0.25">
      <c r="A1112" s="2" t="s">
        <v>6814</v>
      </c>
      <c r="B1112" s="2" t="s">
        <v>6815</v>
      </c>
    </row>
    <row r="1113" spans="1:2" x14ac:dyDescent="0.25">
      <c r="A1113" s="2" t="s">
        <v>6816</v>
      </c>
      <c r="B1113" s="2" t="s">
        <v>6817</v>
      </c>
    </row>
    <row r="1114" spans="1:2" x14ac:dyDescent="0.25">
      <c r="A1114" s="2" t="s">
        <v>6818</v>
      </c>
      <c r="B1114" s="2" t="s">
        <v>6819</v>
      </c>
    </row>
    <row r="1115" spans="1:2" x14ac:dyDescent="0.25">
      <c r="A1115" s="2" t="s">
        <v>6820</v>
      </c>
      <c r="B1115" s="2" t="s">
        <v>6821</v>
      </c>
    </row>
    <row r="1116" spans="1:2" x14ac:dyDescent="0.25">
      <c r="A1116" s="2" t="s">
        <v>6822</v>
      </c>
      <c r="B1116" s="2" t="s">
        <v>6823</v>
      </c>
    </row>
    <row r="1117" spans="1:2" x14ac:dyDescent="0.25">
      <c r="A1117" s="2" t="s">
        <v>6824</v>
      </c>
      <c r="B1117" s="2" t="s">
        <v>6825</v>
      </c>
    </row>
    <row r="1118" spans="1:2" x14ac:dyDescent="0.25">
      <c r="A1118" s="2" t="s">
        <v>6826</v>
      </c>
      <c r="B1118" s="2" t="s">
        <v>6827</v>
      </c>
    </row>
    <row r="1119" spans="1:2" x14ac:dyDescent="0.25">
      <c r="A1119" s="2" t="s">
        <v>6828</v>
      </c>
      <c r="B1119" s="2" t="s">
        <v>6829</v>
      </c>
    </row>
    <row r="1120" spans="1:2" x14ac:dyDescent="0.25">
      <c r="A1120" s="2" t="s">
        <v>6830</v>
      </c>
      <c r="B1120" s="2" t="s">
        <v>6831</v>
      </c>
    </row>
    <row r="1121" spans="1:2" x14ac:dyDescent="0.25">
      <c r="A1121" s="2" t="s">
        <v>6832</v>
      </c>
      <c r="B1121" s="2" t="s">
        <v>6833</v>
      </c>
    </row>
    <row r="1122" spans="1:2" x14ac:dyDescent="0.25">
      <c r="A1122" s="2" t="s">
        <v>6834</v>
      </c>
      <c r="B1122" s="2" t="s">
        <v>6835</v>
      </c>
    </row>
    <row r="1123" spans="1:2" ht="47.25" x14ac:dyDescent="0.25">
      <c r="A1123" s="2" t="s">
        <v>6836</v>
      </c>
      <c r="B1123" s="2" t="s">
        <v>6837</v>
      </c>
    </row>
    <row r="1124" spans="1:2" x14ac:dyDescent="0.25">
      <c r="A1124" s="2" t="s">
        <v>6838</v>
      </c>
      <c r="B1124" s="2" t="s">
        <v>6839</v>
      </c>
    </row>
    <row r="1125" spans="1:2" x14ac:dyDescent="0.25">
      <c r="A1125" s="2" t="s">
        <v>6840</v>
      </c>
      <c r="B1125" s="2" t="s">
        <v>6841</v>
      </c>
    </row>
    <row r="1126" spans="1:2" x14ac:dyDescent="0.25">
      <c r="A1126" s="2" t="s">
        <v>6842</v>
      </c>
      <c r="B1126" s="2" t="s">
        <v>6843</v>
      </c>
    </row>
    <row r="1127" spans="1:2" x14ac:dyDescent="0.25">
      <c r="A1127" s="2" t="s">
        <v>6844</v>
      </c>
      <c r="B1127" s="2" t="s">
        <v>6845</v>
      </c>
    </row>
    <row r="1128" spans="1:2" x14ac:dyDescent="0.25">
      <c r="A1128" s="2" t="s">
        <v>6846</v>
      </c>
      <c r="B1128" s="2" t="s">
        <v>6847</v>
      </c>
    </row>
    <row r="1129" spans="1:2" x14ac:dyDescent="0.25">
      <c r="A1129" s="2" t="s">
        <v>6848</v>
      </c>
      <c r="B1129" s="2" t="s">
        <v>6849</v>
      </c>
    </row>
    <row r="1130" spans="1:2" x14ac:dyDescent="0.25">
      <c r="A1130" s="2" t="s">
        <v>6850</v>
      </c>
      <c r="B1130" s="2" t="s">
        <v>6851</v>
      </c>
    </row>
    <row r="1131" spans="1:2" x14ac:dyDescent="0.25">
      <c r="A1131" s="2" t="s">
        <v>6852</v>
      </c>
      <c r="B1131" s="2" t="s">
        <v>6853</v>
      </c>
    </row>
    <row r="1132" spans="1:2" x14ac:dyDescent="0.25">
      <c r="A1132" s="2" t="s">
        <v>6854</v>
      </c>
      <c r="B1132" s="2" t="s">
        <v>6855</v>
      </c>
    </row>
    <row r="1133" spans="1:2" x14ac:dyDescent="0.25">
      <c r="A1133" s="2" t="s">
        <v>6856</v>
      </c>
      <c r="B1133" s="2" t="s">
        <v>6857</v>
      </c>
    </row>
    <row r="1134" spans="1:2" x14ac:dyDescent="0.25">
      <c r="A1134" s="2" t="s">
        <v>6858</v>
      </c>
      <c r="B1134" s="2" t="s">
        <v>6859</v>
      </c>
    </row>
    <row r="1135" spans="1:2" x14ac:dyDescent="0.25">
      <c r="A1135" s="2" t="s">
        <v>6860</v>
      </c>
      <c r="B1135" s="2" t="s">
        <v>6861</v>
      </c>
    </row>
    <row r="1136" spans="1:2" x14ac:dyDescent="0.25">
      <c r="A1136" s="2" t="s">
        <v>6862</v>
      </c>
      <c r="B1136" s="2" t="s">
        <v>6045</v>
      </c>
    </row>
    <row r="1137" spans="1:2" x14ac:dyDescent="0.25">
      <c r="A1137" s="2" t="s">
        <v>6863</v>
      </c>
      <c r="B1137" s="2" t="s">
        <v>6864</v>
      </c>
    </row>
    <row r="1138" spans="1:2" x14ac:dyDescent="0.25">
      <c r="A1138" s="2" t="s">
        <v>6865</v>
      </c>
      <c r="B1138" s="2" t="s">
        <v>6866</v>
      </c>
    </row>
    <row r="1139" spans="1:2" x14ac:dyDescent="0.25">
      <c r="A1139" s="2" t="s">
        <v>6867</v>
      </c>
      <c r="B1139" s="2" t="s">
        <v>6868</v>
      </c>
    </row>
    <row r="1140" spans="1:2" x14ac:dyDescent="0.25">
      <c r="A1140" s="2" t="s">
        <v>6869</v>
      </c>
      <c r="B1140" s="2" t="s">
        <v>6870</v>
      </c>
    </row>
    <row r="1141" spans="1:2" x14ac:dyDescent="0.25">
      <c r="A1141" s="2" t="s">
        <v>6871</v>
      </c>
      <c r="B1141" s="2" t="s">
        <v>6872</v>
      </c>
    </row>
    <row r="1142" spans="1:2" x14ac:dyDescent="0.25">
      <c r="A1142" s="2" t="s">
        <v>6873</v>
      </c>
      <c r="B1142" s="2" t="s">
        <v>6874</v>
      </c>
    </row>
    <row r="1143" spans="1:2" x14ac:dyDescent="0.25">
      <c r="A1143" s="2" t="s">
        <v>6875</v>
      </c>
      <c r="B1143" s="2" t="s">
        <v>6876</v>
      </c>
    </row>
    <row r="1144" spans="1:2" x14ac:dyDescent="0.25">
      <c r="A1144" s="2" t="s">
        <v>6877</v>
      </c>
      <c r="B1144" s="2" t="s">
        <v>6878</v>
      </c>
    </row>
    <row r="1145" spans="1:2" x14ac:dyDescent="0.25">
      <c r="A1145" s="2" t="s">
        <v>6879</v>
      </c>
      <c r="B1145" s="2" t="s">
        <v>6880</v>
      </c>
    </row>
    <row r="1146" spans="1:2" x14ac:dyDescent="0.25">
      <c r="A1146" s="2" t="s">
        <v>6881</v>
      </c>
      <c r="B1146" s="2" t="s">
        <v>6882</v>
      </c>
    </row>
    <row r="1147" spans="1:2" x14ac:dyDescent="0.25">
      <c r="A1147" s="2" t="s">
        <v>6883</v>
      </c>
      <c r="B1147" s="2" t="s">
        <v>6884</v>
      </c>
    </row>
    <row r="1148" spans="1:2" x14ac:dyDescent="0.25">
      <c r="A1148" s="2" t="s">
        <v>6885</v>
      </c>
      <c r="B1148" s="2" t="s">
        <v>6886</v>
      </c>
    </row>
    <row r="1149" spans="1:2" x14ac:dyDescent="0.25">
      <c r="A1149" s="2" t="s">
        <v>6887</v>
      </c>
      <c r="B1149" s="2" t="s">
        <v>6888</v>
      </c>
    </row>
    <row r="1150" spans="1:2" x14ac:dyDescent="0.25">
      <c r="A1150" s="2" t="s">
        <v>6889</v>
      </c>
      <c r="B1150" s="2" t="s">
        <v>5519</v>
      </c>
    </row>
    <row r="1151" spans="1:2" x14ac:dyDescent="0.25">
      <c r="A1151" s="2" t="s">
        <v>6890</v>
      </c>
      <c r="B1151" s="2" t="s">
        <v>6891</v>
      </c>
    </row>
    <row r="1152" spans="1:2" x14ac:dyDescent="0.25">
      <c r="A1152" s="2" t="s">
        <v>6892</v>
      </c>
      <c r="B1152" s="2" t="s">
        <v>6893</v>
      </c>
    </row>
    <row r="1153" spans="1:2" x14ac:dyDescent="0.25">
      <c r="A1153" s="2" t="s">
        <v>6894</v>
      </c>
      <c r="B1153" s="2" t="s">
        <v>6895</v>
      </c>
    </row>
    <row r="1154" spans="1:2" x14ac:dyDescent="0.25">
      <c r="A1154" s="2" t="s">
        <v>6896</v>
      </c>
      <c r="B1154" s="2" t="s">
        <v>6897</v>
      </c>
    </row>
    <row r="1155" spans="1:2" x14ac:dyDescent="0.25">
      <c r="A1155" s="2" t="s">
        <v>6898</v>
      </c>
      <c r="B1155" s="2" t="s">
        <v>5141</v>
      </c>
    </row>
    <row r="1156" spans="1:2" x14ac:dyDescent="0.25">
      <c r="A1156" s="2" t="s">
        <v>6899</v>
      </c>
      <c r="B1156" s="2" t="s">
        <v>6900</v>
      </c>
    </row>
    <row r="1157" spans="1:2" x14ac:dyDescent="0.25">
      <c r="A1157" s="2" t="s">
        <v>6901</v>
      </c>
      <c r="B1157" s="2" t="s">
        <v>6902</v>
      </c>
    </row>
    <row r="1158" spans="1:2" x14ac:dyDescent="0.25">
      <c r="A1158" s="2" t="s">
        <v>6903</v>
      </c>
      <c r="B1158" s="2" t="s">
        <v>6904</v>
      </c>
    </row>
    <row r="1159" spans="1:2" x14ac:dyDescent="0.25">
      <c r="A1159" s="2" t="s">
        <v>6905</v>
      </c>
      <c r="B1159" s="2" t="s">
        <v>6906</v>
      </c>
    </row>
    <row r="1160" spans="1:2" x14ac:dyDescent="0.25">
      <c r="A1160" s="2" t="s">
        <v>6907</v>
      </c>
      <c r="B1160" s="2" t="s">
        <v>6908</v>
      </c>
    </row>
    <row r="1161" spans="1:2" x14ac:dyDescent="0.25">
      <c r="A1161" s="2" t="s">
        <v>6909</v>
      </c>
      <c r="B1161" s="2" t="s">
        <v>6910</v>
      </c>
    </row>
    <row r="1162" spans="1:2" x14ac:dyDescent="0.25">
      <c r="A1162" s="2" t="s">
        <v>6911</v>
      </c>
      <c r="B1162" s="2" t="s">
        <v>6912</v>
      </c>
    </row>
    <row r="1163" spans="1:2" x14ac:dyDescent="0.25">
      <c r="A1163" s="2" t="s">
        <v>6913</v>
      </c>
      <c r="B1163" s="2" t="s">
        <v>6864</v>
      </c>
    </row>
    <row r="1164" spans="1:2" x14ac:dyDescent="0.25">
      <c r="A1164" s="2" t="s">
        <v>6914</v>
      </c>
      <c r="B1164" s="2" t="s">
        <v>5523</v>
      </c>
    </row>
    <row r="1165" spans="1:2" x14ac:dyDescent="0.25">
      <c r="A1165" s="2" t="s">
        <v>6915</v>
      </c>
      <c r="B1165" s="2" t="s">
        <v>6916</v>
      </c>
    </row>
    <row r="1166" spans="1:2" x14ac:dyDescent="0.25">
      <c r="A1166" s="2" t="s">
        <v>6917</v>
      </c>
      <c r="B1166" s="2" t="s">
        <v>6918</v>
      </c>
    </row>
    <row r="1167" spans="1:2" x14ac:dyDescent="0.25">
      <c r="A1167" s="2" t="s">
        <v>6919</v>
      </c>
      <c r="B1167" s="2" t="s">
        <v>6920</v>
      </c>
    </row>
    <row r="1168" spans="1:2" x14ac:dyDescent="0.25">
      <c r="A1168" s="2" t="s">
        <v>6921</v>
      </c>
      <c r="B1168" s="2" t="s">
        <v>6922</v>
      </c>
    </row>
    <row r="1169" spans="1:2" x14ac:dyDescent="0.25">
      <c r="A1169" s="2" t="s">
        <v>6923</v>
      </c>
      <c r="B1169" s="2" t="s">
        <v>6924</v>
      </c>
    </row>
    <row r="1170" spans="1:2" x14ac:dyDescent="0.25">
      <c r="A1170" s="2" t="s">
        <v>6925</v>
      </c>
      <c r="B1170" s="2" t="s">
        <v>6926</v>
      </c>
    </row>
    <row r="1171" spans="1:2" x14ac:dyDescent="0.25">
      <c r="A1171" s="2" t="s">
        <v>6927</v>
      </c>
      <c r="B1171" s="2" t="s">
        <v>6928</v>
      </c>
    </row>
    <row r="1172" spans="1:2" x14ac:dyDescent="0.25">
      <c r="A1172" s="2" t="s">
        <v>6929</v>
      </c>
      <c r="B1172" s="2" t="s">
        <v>6930</v>
      </c>
    </row>
    <row r="1173" spans="1:2" x14ac:dyDescent="0.25">
      <c r="A1173" s="2" t="s">
        <v>6931</v>
      </c>
      <c r="B1173" s="2" t="s">
        <v>6015</v>
      </c>
    </row>
    <row r="1174" spans="1:2" x14ac:dyDescent="0.25">
      <c r="A1174" s="2" t="s">
        <v>6932</v>
      </c>
      <c r="B1174" s="2" t="s">
        <v>6933</v>
      </c>
    </row>
    <row r="1175" spans="1:2" x14ac:dyDescent="0.25">
      <c r="A1175" s="2" t="s">
        <v>6934</v>
      </c>
      <c r="B1175" s="2" t="s">
        <v>6935</v>
      </c>
    </row>
    <row r="1176" spans="1:2" x14ac:dyDescent="0.25">
      <c r="A1176" s="2" t="s">
        <v>6936</v>
      </c>
      <c r="B1176" s="2" t="s">
        <v>6937</v>
      </c>
    </row>
    <row r="1177" spans="1:2" x14ac:dyDescent="0.25">
      <c r="A1177" s="2" t="s">
        <v>6938</v>
      </c>
      <c r="B1177" s="2" t="s">
        <v>6939</v>
      </c>
    </row>
    <row r="1178" spans="1:2" x14ac:dyDescent="0.25">
      <c r="A1178" s="2" t="s">
        <v>6940</v>
      </c>
      <c r="B1178" s="2" t="s">
        <v>6941</v>
      </c>
    </row>
    <row r="1179" spans="1:2" x14ac:dyDescent="0.25">
      <c r="A1179" s="2" t="s">
        <v>6942</v>
      </c>
      <c r="B1179" s="2" t="s">
        <v>6943</v>
      </c>
    </row>
    <row r="1180" spans="1:2" x14ac:dyDescent="0.25">
      <c r="A1180" s="2" t="s">
        <v>6944</v>
      </c>
      <c r="B1180" s="2" t="s">
        <v>6945</v>
      </c>
    </row>
    <row r="1181" spans="1:2" x14ac:dyDescent="0.25">
      <c r="A1181" s="2" t="s">
        <v>6946</v>
      </c>
      <c r="B1181" s="2" t="s">
        <v>6947</v>
      </c>
    </row>
    <row r="1182" spans="1:2" x14ac:dyDescent="0.25">
      <c r="A1182" s="2" t="s">
        <v>6948</v>
      </c>
      <c r="B1182" s="2" t="s">
        <v>6949</v>
      </c>
    </row>
    <row r="1183" spans="1:2" x14ac:dyDescent="0.25">
      <c r="A1183" s="2" t="s">
        <v>6950</v>
      </c>
      <c r="B1183" s="2" t="s">
        <v>6951</v>
      </c>
    </row>
    <row r="1184" spans="1:2" x14ac:dyDescent="0.25">
      <c r="A1184" s="2" t="s">
        <v>6952</v>
      </c>
      <c r="B1184" s="2" t="s">
        <v>6953</v>
      </c>
    </row>
    <row r="1185" spans="1:2" x14ac:dyDescent="0.25">
      <c r="A1185" s="2" t="s">
        <v>6954</v>
      </c>
      <c r="B1185" s="2" t="s">
        <v>6955</v>
      </c>
    </row>
    <row r="1186" spans="1:2" x14ac:dyDescent="0.25">
      <c r="A1186" s="2" t="s">
        <v>6956</v>
      </c>
      <c r="B1186" s="2" t="s">
        <v>6957</v>
      </c>
    </row>
    <row r="1187" spans="1:2" x14ac:dyDescent="0.25">
      <c r="A1187" s="2" t="s">
        <v>6958</v>
      </c>
      <c r="B1187" s="2" t="s">
        <v>6959</v>
      </c>
    </row>
    <row r="1188" spans="1:2" x14ac:dyDescent="0.25">
      <c r="A1188" s="2" t="s">
        <v>6960</v>
      </c>
      <c r="B1188" s="2" t="s">
        <v>6961</v>
      </c>
    </row>
    <row r="1189" spans="1:2" x14ac:dyDescent="0.25">
      <c r="A1189" s="2" t="s">
        <v>6962</v>
      </c>
      <c r="B1189" s="2" t="s">
        <v>6963</v>
      </c>
    </row>
    <row r="1190" spans="1:2" x14ac:dyDescent="0.25">
      <c r="A1190" s="2" t="s">
        <v>6964</v>
      </c>
      <c r="B1190" s="2" t="s">
        <v>6965</v>
      </c>
    </row>
    <row r="1191" spans="1:2" x14ac:dyDescent="0.25">
      <c r="A1191" s="2" t="s">
        <v>6966</v>
      </c>
      <c r="B1191" s="2" t="s">
        <v>6967</v>
      </c>
    </row>
    <row r="1192" spans="1:2" x14ac:dyDescent="0.25">
      <c r="A1192" s="2" t="s">
        <v>6968</v>
      </c>
      <c r="B1192" s="2" t="s">
        <v>6969</v>
      </c>
    </row>
    <row r="1193" spans="1:2" x14ac:dyDescent="0.25">
      <c r="A1193" s="2" t="s">
        <v>6970</v>
      </c>
      <c r="B1193" s="2" t="s">
        <v>6971</v>
      </c>
    </row>
    <row r="1194" spans="1:2" x14ac:dyDescent="0.25">
      <c r="A1194" s="2" t="s">
        <v>6972</v>
      </c>
      <c r="B1194" s="2" t="s">
        <v>6973</v>
      </c>
    </row>
    <row r="1195" spans="1:2" x14ac:dyDescent="0.25">
      <c r="A1195" s="2" t="s">
        <v>6974</v>
      </c>
      <c r="B1195" s="2" t="s">
        <v>6975</v>
      </c>
    </row>
    <row r="1196" spans="1:2" x14ac:dyDescent="0.25">
      <c r="A1196" s="2" t="s">
        <v>6976</v>
      </c>
      <c r="B1196" s="2" t="s">
        <v>6977</v>
      </c>
    </row>
    <row r="1197" spans="1:2" x14ac:dyDescent="0.25">
      <c r="A1197" s="2" t="s">
        <v>6978</v>
      </c>
      <c r="B1197" s="2" t="s">
        <v>6979</v>
      </c>
    </row>
    <row r="1198" spans="1:2" x14ac:dyDescent="0.25">
      <c r="A1198" s="2" t="s">
        <v>6980</v>
      </c>
      <c r="B1198" s="2" t="s">
        <v>6981</v>
      </c>
    </row>
    <row r="1199" spans="1:2" x14ac:dyDescent="0.25">
      <c r="A1199" s="2" t="s">
        <v>6982</v>
      </c>
      <c r="B1199" s="2" t="s">
        <v>6983</v>
      </c>
    </row>
    <row r="1200" spans="1:2" x14ac:dyDescent="0.25">
      <c r="A1200" s="2" t="s">
        <v>6984</v>
      </c>
      <c r="B1200" s="2" t="s">
        <v>6985</v>
      </c>
    </row>
    <row r="1201" spans="1:2" x14ac:dyDescent="0.25">
      <c r="A1201" s="2" t="s">
        <v>6986</v>
      </c>
      <c r="B1201" s="2" t="s">
        <v>6987</v>
      </c>
    </row>
    <row r="1202" spans="1:2" x14ac:dyDescent="0.25">
      <c r="A1202" s="2" t="s">
        <v>6988</v>
      </c>
      <c r="B1202" s="2" t="s">
        <v>6989</v>
      </c>
    </row>
    <row r="1203" spans="1:2" x14ac:dyDescent="0.25">
      <c r="A1203" s="2" t="s">
        <v>6990</v>
      </c>
      <c r="B1203" s="2" t="s">
        <v>6991</v>
      </c>
    </row>
    <row r="1204" spans="1:2" x14ac:dyDescent="0.25">
      <c r="A1204" s="2" t="s">
        <v>6992</v>
      </c>
      <c r="B1204" s="2" t="s">
        <v>4974</v>
      </c>
    </row>
    <row r="1205" spans="1:2" x14ac:dyDescent="0.25">
      <c r="A1205" s="2" t="s">
        <v>6993</v>
      </c>
      <c r="B1205" s="2" t="s">
        <v>6994</v>
      </c>
    </row>
    <row r="1206" spans="1:2" x14ac:dyDescent="0.25">
      <c r="A1206" s="2" t="s">
        <v>6995</v>
      </c>
      <c r="B1206" s="2" t="s">
        <v>6996</v>
      </c>
    </row>
    <row r="1207" spans="1:2" x14ac:dyDescent="0.25">
      <c r="A1207" s="2" t="s">
        <v>6997</v>
      </c>
      <c r="B1207" s="2" t="s">
        <v>6998</v>
      </c>
    </row>
    <row r="1208" spans="1:2" x14ac:dyDescent="0.25">
      <c r="A1208" s="2" t="s">
        <v>6999</v>
      </c>
      <c r="B1208" s="2" t="s">
        <v>7000</v>
      </c>
    </row>
    <row r="1209" spans="1:2" x14ac:dyDescent="0.25">
      <c r="A1209" s="2" t="s">
        <v>7001</v>
      </c>
      <c r="B1209" s="2" t="s">
        <v>7002</v>
      </c>
    </row>
    <row r="1210" spans="1:2" x14ac:dyDescent="0.25">
      <c r="A1210" s="2" t="s">
        <v>7003</v>
      </c>
      <c r="B1210" s="2" t="s">
        <v>7004</v>
      </c>
    </row>
    <row r="1211" spans="1:2" x14ac:dyDescent="0.25">
      <c r="A1211" s="2" t="s">
        <v>7005</v>
      </c>
      <c r="B1211" s="2" t="s">
        <v>7006</v>
      </c>
    </row>
    <row r="1212" spans="1:2" x14ac:dyDescent="0.25">
      <c r="A1212" s="2" t="s">
        <v>7007</v>
      </c>
      <c r="B1212" s="2" t="s">
        <v>7008</v>
      </c>
    </row>
    <row r="1213" spans="1:2" x14ac:dyDescent="0.25">
      <c r="A1213" s="2" t="s">
        <v>7009</v>
      </c>
      <c r="B1213" s="2" t="s">
        <v>7010</v>
      </c>
    </row>
    <row r="1214" spans="1:2" x14ac:dyDescent="0.25">
      <c r="A1214" s="2" t="s">
        <v>7011</v>
      </c>
      <c r="B1214" s="2" t="s">
        <v>7012</v>
      </c>
    </row>
    <row r="1215" spans="1:2" x14ac:dyDescent="0.25">
      <c r="A1215" s="2" t="s">
        <v>7013</v>
      </c>
      <c r="B1215" s="2" t="s">
        <v>7014</v>
      </c>
    </row>
    <row r="1216" spans="1:2" x14ac:dyDescent="0.25">
      <c r="A1216" s="2" t="s">
        <v>7015</v>
      </c>
      <c r="B1216" s="2" t="s">
        <v>7016</v>
      </c>
    </row>
    <row r="1217" spans="1:2" x14ac:dyDescent="0.25">
      <c r="A1217" s="2" t="s">
        <v>7017</v>
      </c>
      <c r="B1217" s="2" t="s">
        <v>6314</v>
      </c>
    </row>
    <row r="1218" spans="1:2" x14ac:dyDescent="0.25">
      <c r="A1218" s="2" t="s">
        <v>7018</v>
      </c>
      <c r="B1218" s="2" t="s">
        <v>7019</v>
      </c>
    </row>
    <row r="1219" spans="1:2" x14ac:dyDescent="0.25">
      <c r="A1219" s="2" t="s">
        <v>7020</v>
      </c>
      <c r="B1219" s="2" t="s">
        <v>5093</v>
      </c>
    </row>
    <row r="1220" spans="1:2" x14ac:dyDescent="0.25">
      <c r="A1220" s="2" t="s">
        <v>7021</v>
      </c>
      <c r="B1220" s="2" t="s">
        <v>5470</v>
      </c>
    </row>
    <row r="1221" spans="1:2" x14ac:dyDescent="0.25">
      <c r="A1221" s="2" t="s">
        <v>7022</v>
      </c>
      <c r="B1221" s="2" t="s">
        <v>7023</v>
      </c>
    </row>
    <row r="1222" spans="1:2" x14ac:dyDescent="0.25">
      <c r="A1222" s="2" t="s">
        <v>7024</v>
      </c>
      <c r="B1222" s="2" t="s">
        <v>7025</v>
      </c>
    </row>
    <row r="1223" spans="1:2" x14ac:dyDescent="0.25">
      <c r="A1223" s="2" t="s">
        <v>7026</v>
      </c>
      <c r="B1223" s="2" t="s">
        <v>7027</v>
      </c>
    </row>
    <row r="1224" spans="1:2" x14ac:dyDescent="0.25">
      <c r="A1224" s="2" t="s">
        <v>7028</v>
      </c>
      <c r="B1224" s="2" t="s">
        <v>7029</v>
      </c>
    </row>
    <row r="1225" spans="1:2" x14ac:dyDescent="0.25">
      <c r="A1225" s="2" t="s">
        <v>7030</v>
      </c>
      <c r="B1225" s="2" t="s">
        <v>7031</v>
      </c>
    </row>
    <row r="1226" spans="1:2" ht="31.5" x14ac:dyDescent="0.25">
      <c r="A1226" s="2" t="s">
        <v>7032</v>
      </c>
      <c r="B1226" s="2" t="s">
        <v>7033</v>
      </c>
    </row>
    <row r="1227" spans="1:2" x14ac:dyDescent="0.25">
      <c r="A1227" s="2" t="s">
        <v>7034</v>
      </c>
      <c r="B1227" s="2" t="s">
        <v>7035</v>
      </c>
    </row>
    <row r="1228" spans="1:2" x14ac:dyDescent="0.25">
      <c r="A1228" s="2" t="s">
        <v>7036</v>
      </c>
      <c r="B1228" s="2" t="s">
        <v>7037</v>
      </c>
    </row>
    <row r="1229" spans="1:2" x14ac:dyDescent="0.25">
      <c r="A1229" s="2" t="s">
        <v>7038</v>
      </c>
      <c r="B1229" s="2" t="s">
        <v>7039</v>
      </c>
    </row>
    <row r="1230" spans="1:2" x14ac:dyDescent="0.25">
      <c r="A1230" s="2" t="s">
        <v>7040</v>
      </c>
      <c r="B1230" s="2" t="s">
        <v>7041</v>
      </c>
    </row>
    <row r="1231" spans="1:2" x14ac:dyDescent="0.25">
      <c r="A1231" s="2" t="s">
        <v>7042</v>
      </c>
      <c r="B1231" s="2" t="s">
        <v>7043</v>
      </c>
    </row>
    <row r="1232" spans="1:2" x14ac:dyDescent="0.25">
      <c r="A1232" s="2" t="s">
        <v>7044</v>
      </c>
      <c r="B1232" s="2" t="s">
        <v>7045</v>
      </c>
    </row>
    <row r="1233" spans="1:2" x14ac:dyDescent="0.25">
      <c r="A1233" s="2" t="s">
        <v>7046</v>
      </c>
      <c r="B1233" s="2" t="s">
        <v>7047</v>
      </c>
    </row>
    <row r="1234" spans="1:2" x14ac:dyDescent="0.25">
      <c r="A1234" s="2" t="s">
        <v>7048</v>
      </c>
      <c r="B1234" s="2" t="s">
        <v>7049</v>
      </c>
    </row>
    <row r="1235" spans="1:2" x14ac:dyDescent="0.25">
      <c r="A1235" s="2" t="s">
        <v>7050</v>
      </c>
      <c r="B1235" s="2" t="s">
        <v>7051</v>
      </c>
    </row>
    <row r="1236" spans="1:2" x14ac:dyDescent="0.25">
      <c r="A1236" s="2" t="s">
        <v>7052</v>
      </c>
      <c r="B1236" s="2" t="s">
        <v>6168</v>
      </c>
    </row>
    <row r="1237" spans="1:2" x14ac:dyDescent="0.25">
      <c r="A1237" s="2" t="s">
        <v>7053</v>
      </c>
      <c r="B1237" s="2" t="s">
        <v>7054</v>
      </c>
    </row>
    <row r="1238" spans="1:2" x14ac:dyDescent="0.25">
      <c r="A1238" s="2" t="s">
        <v>7055</v>
      </c>
      <c r="B1238" s="2" t="s">
        <v>6185</v>
      </c>
    </row>
    <row r="1239" spans="1:2" x14ac:dyDescent="0.25">
      <c r="A1239" s="2" t="s">
        <v>7056</v>
      </c>
      <c r="B1239" s="2" t="s">
        <v>7057</v>
      </c>
    </row>
    <row r="1240" spans="1:2" x14ac:dyDescent="0.25">
      <c r="A1240" s="2" t="s">
        <v>7058</v>
      </c>
      <c r="B1240" s="2" t="s">
        <v>7059</v>
      </c>
    </row>
    <row r="1241" spans="1:2" x14ac:dyDescent="0.25">
      <c r="A1241" s="2" t="s">
        <v>7060</v>
      </c>
      <c r="B1241" s="2" t="s">
        <v>7061</v>
      </c>
    </row>
    <row r="1242" spans="1:2" x14ac:dyDescent="0.25">
      <c r="A1242" s="2" t="s">
        <v>7062</v>
      </c>
      <c r="B1242" s="2" t="s">
        <v>7063</v>
      </c>
    </row>
    <row r="1243" spans="1:2" x14ac:dyDescent="0.25">
      <c r="A1243" s="2" t="s">
        <v>7064</v>
      </c>
      <c r="B1243" s="2" t="s">
        <v>7065</v>
      </c>
    </row>
    <row r="1244" spans="1:2" x14ac:dyDescent="0.25">
      <c r="A1244" s="2" t="s">
        <v>7066</v>
      </c>
      <c r="B1244" s="2" t="s">
        <v>7067</v>
      </c>
    </row>
    <row r="1245" spans="1:2" x14ac:dyDescent="0.25">
      <c r="A1245" s="2" t="s">
        <v>7068</v>
      </c>
      <c r="B1245" s="2" t="s">
        <v>7069</v>
      </c>
    </row>
    <row r="1246" spans="1:2" x14ac:dyDescent="0.25">
      <c r="A1246" s="2" t="s">
        <v>7070</v>
      </c>
      <c r="B1246" s="2" t="s">
        <v>7071</v>
      </c>
    </row>
    <row r="1247" spans="1:2" x14ac:dyDescent="0.25">
      <c r="A1247" s="2" t="s">
        <v>7072</v>
      </c>
      <c r="B1247" s="2" t="s">
        <v>7073</v>
      </c>
    </row>
    <row r="1248" spans="1:2" x14ac:dyDescent="0.25">
      <c r="A1248" s="2" t="s">
        <v>7074</v>
      </c>
      <c r="B1248" s="2" t="s">
        <v>7075</v>
      </c>
    </row>
    <row r="1249" spans="1:2" x14ac:dyDescent="0.25">
      <c r="A1249" s="2" t="s">
        <v>7076</v>
      </c>
      <c r="B1249" s="2" t="s">
        <v>7077</v>
      </c>
    </row>
    <row r="1250" spans="1:2" x14ac:dyDescent="0.25">
      <c r="A1250" s="2" t="s">
        <v>7078</v>
      </c>
      <c r="B1250" s="2" t="s">
        <v>7079</v>
      </c>
    </row>
    <row r="1251" spans="1:2" x14ac:dyDescent="0.25">
      <c r="A1251" s="2" t="s">
        <v>7080</v>
      </c>
      <c r="B1251" s="2" t="s">
        <v>7081</v>
      </c>
    </row>
    <row r="1252" spans="1:2" x14ac:dyDescent="0.25">
      <c r="A1252" s="2" t="s">
        <v>7082</v>
      </c>
      <c r="B1252" s="2" t="s">
        <v>7083</v>
      </c>
    </row>
    <row r="1253" spans="1:2" x14ac:dyDescent="0.25">
      <c r="A1253" s="2" t="s">
        <v>7084</v>
      </c>
      <c r="B1253" s="2" t="s">
        <v>7085</v>
      </c>
    </row>
    <row r="1254" spans="1:2" x14ac:dyDescent="0.25">
      <c r="A1254" s="2" t="s">
        <v>7086</v>
      </c>
      <c r="B1254" s="2" t="s">
        <v>7087</v>
      </c>
    </row>
    <row r="1255" spans="1:2" x14ac:dyDescent="0.25">
      <c r="A1255" s="2" t="s">
        <v>7088</v>
      </c>
      <c r="B1255" s="2" t="s">
        <v>7089</v>
      </c>
    </row>
    <row r="1256" spans="1:2" x14ac:dyDescent="0.25">
      <c r="A1256" s="2" t="s">
        <v>7090</v>
      </c>
      <c r="B1256" s="2" t="s">
        <v>7091</v>
      </c>
    </row>
    <row r="1257" spans="1:2" x14ac:dyDescent="0.25">
      <c r="A1257" s="2" t="s">
        <v>7092</v>
      </c>
      <c r="B1257" s="2" t="s">
        <v>7093</v>
      </c>
    </row>
    <row r="1258" spans="1:2" x14ac:dyDescent="0.25">
      <c r="A1258" s="2" t="s">
        <v>7094</v>
      </c>
      <c r="B1258" s="2" t="s">
        <v>7095</v>
      </c>
    </row>
    <row r="1259" spans="1:2" x14ac:dyDescent="0.25">
      <c r="A1259" s="2" t="s">
        <v>7096</v>
      </c>
      <c r="B1259" s="2" t="s">
        <v>7097</v>
      </c>
    </row>
    <row r="1260" spans="1:2" x14ac:dyDescent="0.25">
      <c r="A1260" s="2" t="s">
        <v>7098</v>
      </c>
      <c r="B1260" s="2" t="s">
        <v>7099</v>
      </c>
    </row>
    <row r="1261" spans="1:2" x14ac:dyDescent="0.25">
      <c r="A1261" s="2" t="s">
        <v>7100</v>
      </c>
      <c r="B1261" s="2" t="s">
        <v>7101</v>
      </c>
    </row>
    <row r="1262" spans="1:2" x14ac:dyDescent="0.25">
      <c r="A1262" s="2" t="s">
        <v>7102</v>
      </c>
      <c r="B1262" s="2" t="s">
        <v>7103</v>
      </c>
    </row>
    <row r="1263" spans="1:2" x14ac:dyDescent="0.25">
      <c r="A1263" s="2" t="s">
        <v>7104</v>
      </c>
      <c r="B1263" s="2" t="s">
        <v>5737</v>
      </c>
    </row>
    <row r="1264" spans="1:2" x14ac:dyDescent="0.25">
      <c r="A1264" s="2" t="s">
        <v>7105</v>
      </c>
      <c r="B1264" s="2" t="s">
        <v>7106</v>
      </c>
    </row>
    <row r="1265" spans="1:2" x14ac:dyDescent="0.25">
      <c r="A1265" s="2" t="s">
        <v>7107</v>
      </c>
      <c r="B1265" s="2" t="s">
        <v>7108</v>
      </c>
    </row>
    <row r="1266" spans="1:2" x14ac:dyDescent="0.25">
      <c r="A1266" s="2" t="s">
        <v>7109</v>
      </c>
      <c r="B1266" s="2" t="s">
        <v>7041</v>
      </c>
    </row>
    <row r="1267" spans="1:2" x14ac:dyDescent="0.25">
      <c r="A1267" s="2" t="s">
        <v>7110</v>
      </c>
      <c r="B1267" s="2" t="s">
        <v>7111</v>
      </c>
    </row>
    <row r="1268" spans="1:2" x14ac:dyDescent="0.25">
      <c r="A1268" s="2" t="s">
        <v>7112</v>
      </c>
      <c r="B1268" s="2" t="s">
        <v>6577</v>
      </c>
    </row>
    <row r="1269" spans="1:2" x14ac:dyDescent="0.25">
      <c r="A1269" s="2" t="s">
        <v>7113</v>
      </c>
      <c r="B1269" s="2" t="s">
        <v>7114</v>
      </c>
    </row>
    <row r="1270" spans="1:2" x14ac:dyDescent="0.25">
      <c r="A1270" s="2" t="s">
        <v>7115</v>
      </c>
      <c r="B1270" s="2" t="s">
        <v>7116</v>
      </c>
    </row>
    <row r="1271" spans="1:2" x14ac:dyDescent="0.25">
      <c r="A1271" s="2" t="s">
        <v>7117</v>
      </c>
      <c r="B1271" s="2" t="s">
        <v>7118</v>
      </c>
    </row>
    <row r="1272" spans="1:2" x14ac:dyDescent="0.25">
      <c r="A1272" s="2" t="s">
        <v>7119</v>
      </c>
      <c r="B1272" s="2" t="s">
        <v>7120</v>
      </c>
    </row>
    <row r="1273" spans="1:2" x14ac:dyDescent="0.25">
      <c r="A1273" s="2" t="s">
        <v>7121</v>
      </c>
      <c r="B1273" s="2" t="s">
        <v>7122</v>
      </c>
    </row>
    <row r="1274" spans="1:2" x14ac:dyDescent="0.25">
      <c r="A1274" s="2" t="s">
        <v>7123</v>
      </c>
      <c r="B1274" s="2" t="s">
        <v>7124</v>
      </c>
    </row>
    <row r="1275" spans="1:2" x14ac:dyDescent="0.25">
      <c r="A1275" s="2" t="s">
        <v>7125</v>
      </c>
      <c r="B1275" s="2" t="s">
        <v>7126</v>
      </c>
    </row>
    <row r="1276" spans="1:2" x14ac:dyDescent="0.25">
      <c r="A1276" s="2" t="s">
        <v>7127</v>
      </c>
      <c r="B1276" s="2" t="s">
        <v>7128</v>
      </c>
    </row>
    <row r="1277" spans="1:2" x14ac:dyDescent="0.25">
      <c r="A1277" s="2" t="s">
        <v>7129</v>
      </c>
      <c r="B1277" s="2" t="s">
        <v>7130</v>
      </c>
    </row>
    <row r="1278" spans="1:2" x14ac:dyDescent="0.25">
      <c r="A1278" s="2" t="s">
        <v>7131</v>
      </c>
      <c r="B1278" s="2" t="s">
        <v>7132</v>
      </c>
    </row>
    <row r="1279" spans="1:2" x14ac:dyDescent="0.25">
      <c r="A1279" s="2" t="s">
        <v>7133</v>
      </c>
      <c r="B1279" s="2" t="s">
        <v>7134</v>
      </c>
    </row>
    <row r="1280" spans="1:2" x14ac:dyDescent="0.25">
      <c r="A1280" s="2" t="s">
        <v>7135</v>
      </c>
      <c r="B1280" s="2" t="s">
        <v>7136</v>
      </c>
    </row>
    <row r="1281" spans="1:2" x14ac:dyDescent="0.25">
      <c r="A1281" s="2" t="s">
        <v>7137</v>
      </c>
      <c r="B1281" s="2" t="s">
        <v>7138</v>
      </c>
    </row>
    <row r="1282" spans="1:2" x14ac:dyDescent="0.25">
      <c r="A1282" s="2" t="s">
        <v>7139</v>
      </c>
      <c r="B1282" s="2" t="s">
        <v>7140</v>
      </c>
    </row>
    <row r="1283" spans="1:2" x14ac:dyDescent="0.25">
      <c r="A1283" s="2" t="s">
        <v>7141</v>
      </c>
      <c r="B1283" s="2" t="s">
        <v>7142</v>
      </c>
    </row>
    <row r="1284" spans="1:2" x14ac:dyDescent="0.25">
      <c r="A1284" s="2" t="s">
        <v>7143</v>
      </c>
      <c r="B1284" s="2" t="s">
        <v>7144</v>
      </c>
    </row>
    <row r="1285" spans="1:2" x14ac:dyDescent="0.25">
      <c r="A1285" s="2" t="s">
        <v>7145</v>
      </c>
      <c r="B1285" s="2" t="s">
        <v>4746</v>
      </c>
    </row>
    <row r="1286" spans="1:2" x14ac:dyDescent="0.25">
      <c r="A1286" s="2" t="s">
        <v>7146</v>
      </c>
      <c r="B1286" s="2" t="s">
        <v>6322</v>
      </c>
    </row>
    <row r="1288" spans="1:2" x14ac:dyDescent="0.25">
      <c r="A1288" s="2" t="s">
        <v>7147</v>
      </c>
      <c r="B1288" s="2" t="s">
        <v>4713</v>
      </c>
    </row>
    <row r="1290" spans="1:2" x14ac:dyDescent="0.25">
      <c r="A1290" s="2" t="s">
        <v>7148</v>
      </c>
      <c r="B1290" s="2" t="s">
        <v>7149</v>
      </c>
    </row>
    <row r="1291" spans="1:2" x14ac:dyDescent="0.25">
      <c r="A1291" s="2" t="s">
        <v>7150</v>
      </c>
      <c r="B1291" s="2" t="s">
        <v>7151</v>
      </c>
    </row>
    <row r="1292" spans="1:2" x14ac:dyDescent="0.25">
      <c r="A1292" s="2" t="s">
        <v>7152</v>
      </c>
      <c r="B1292" s="2" t="s">
        <v>7153</v>
      </c>
    </row>
    <row r="1293" spans="1:2" x14ac:dyDescent="0.25">
      <c r="A1293" s="2" t="s">
        <v>7154</v>
      </c>
      <c r="B1293" s="2" t="s">
        <v>5811</v>
      </c>
    </row>
    <row r="1294" spans="1:2" x14ac:dyDescent="0.25">
      <c r="A1294" s="2" t="s">
        <v>7155</v>
      </c>
      <c r="B1294" s="2" t="s">
        <v>7156</v>
      </c>
    </row>
    <row r="1295" spans="1:2" x14ac:dyDescent="0.25">
      <c r="A1295" s="2" t="s">
        <v>7157</v>
      </c>
      <c r="B1295" s="2" t="s">
        <v>7158</v>
      </c>
    </row>
    <row r="1296" spans="1:2" x14ac:dyDescent="0.25">
      <c r="A1296" s="2" t="s">
        <v>7159</v>
      </c>
      <c r="B1296" s="2" t="s">
        <v>7160</v>
      </c>
    </row>
    <row r="1297" spans="1:2" x14ac:dyDescent="0.25">
      <c r="A1297" s="2" t="s">
        <v>7161</v>
      </c>
      <c r="B1297" s="2" t="s">
        <v>7162</v>
      </c>
    </row>
    <row r="1298" spans="1:2" x14ac:dyDescent="0.25">
      <c r="A1298" s="2" t="s">
        <v>7163</v>
      </c>
      <c r="B1298" s="2" t="s">
        <v>7164</v>
      </c>
    </row>
    <row r="1299" spans="1:2" x14ac:dyDescent="0.25">
      <c r="A1299" s="2" t="s">
        <v>7165</v>
      </c>
      <c r="B1299" s="2" t="s">
        <v>7166</v>
      </c>
    </row>
    <row r="1300" spans="1:2" x14ac:dyDescent="0.25">
      <c r="A1300" s="2" t="s">
        <v>7167</v>
      </c>
      <c r="B1300" s="2" t="s">
        <v>7168</v>
      </c>
    </row>
    <row r="1301" spans="1:2" x14ac:dyDescent="0.25">
      <c r="A1301" s="2" t="s">
        <v>7169</v>
      </c>
      <c r="B1301" s="2" t="s">
        <v>7170</v>
      </c>
    </row>
    <row r="1302" spans="1:2" x14ac:dyDescent="0.25">
      <c r="A1302" s="2" t="s">
        <v>7171</v>
      </c>
      <c r="B1302" s="2" t="s">
        <v>4874</v>
      </c>
    </row>
    <row r="1303" spans="1:2" x14ac:dyDescent="0.25">
      <c r="A1303" s="2" t="s">
        <v>7172</v>
      </c>
      <c r="B1303" s="2" t="s">
        <v>7173</v>
      </c>
    </row>
    <row r="1304" spans="1:2" x14ac:dyDescent="0.25">
      <c r="A1304" s="2" t="s">
        <v>7174</v>
      </c>
      <c r="B1304" s="2" t="s">
        <v>7175</v>
      </c>
    </row>
    <row r="1305" spans="1:2" x14ac:dyDescent="0.25">
      <c r="A1305" s="2" t="s">
        <v>7176</v>
      </c>
      <c r="B1305" s="2" t="s">
        <v>7177</v>
      </c>
    </row>
    <row r="1306" spans="1:2" x14ac:dyDescent="0.25">
      <c r="A1306" s="2" t="s">
        <v>7178</v>
      </c>
      <c r="B1306" s="2" t="s">
        <v>7179</v>
      </c>
    </row>
    <row r="1307" spans="1:2" x14ac:dyDescent="0.25">
      <c r="A1307" s="2" t="s">
        <v>7180</v>
      </c>
      <c r="B1307" s="2" t="s">
        <v>7181</v>
      </c>
    </row>
    <row r="1308" spans="1:2" x14ac:dyDescent="0.25">
      <c r="A1308" s="2" t="s">
        <v>7182</v>
      </c>
      <c r="B1308" s="2" t="s">
        <v>7183</v>
      </c>
    </row>
    <row r="1309" spans="1:2" x14ac:dyDescent="0.25">
      <c r="A1309" s="2" t="s">
        <v>7184</v>
      </c>
      <c r="B1309" s="2" t="s">
        <v>7185</v>
      </c>
    </row>
    <row r="1310" spans="1:2" x14ac:dyDescent="0.25">
      <c r="A1310" s="2" t="s">
        <v>7186</v>
      </c>
      <c r="B1310" s="2" t="s">
        <v>7187</v>
      </c>
    </row>
    <row r="1311" spans="1:2" x14ac:dyDescent="0.25">
      <c r="A1311" s="2" t="s">
        <v>7188</v>
      </c>
      <c r="B1311" s="2" t="s">
        <v>7189</v>
      </c>
    </row>
    <row r="1312" spans="1:2" x14ac:dyDescent="0.25">
      <c r="A1312" s="2" t="s">
        <v>7190</v>
      </c>
      <c r="B1312" s="2" t="s">
        <v>7191</v>
      </c>
    </row>
    <row r="1313" spans="1:2" x14ac:dyDescent="0.25">
      <c r="A1313" s="2" t="s">
        <v>7192</v>
      </c>
      <c r="B1313" s="2" t="s">
        <v>7193</v>
      </c>
    </row>
    <row r="1314" spans="1:2" x14ac:dyDescent="0.25">
      <c r="A1314" s="2" t="s">
        <v>7194</v>
      </c>
      <c r="B1314" s="2" t="s">
        <v>7195</v>
      </c>
    </row>
    <row r="1315" spans="1:2" x14ac:dyDescent="0.25">
      <c r="A1315" s="2" t="s">
        <v>7196</v>
      </c>
      <c r="B1315" s="2" t="s">
        <v>7197</v>
      </c>
    </row>
    <row r="1316" spans="1:2" x14ac:dyDescent="0.25">
      <c r="A1316" s="2" t="s">
        <v>7198</v>
      </c>
      <c r="B1316" s="2" t="s">
        <v>7199</v>
      </c>
    </row>
    <row r="1317" spans="1:2" x14ac:dyDescent="0.25">
      <c r="A1317" s="2" t="s">
        <v>7200</v>
      </c>
      <c r="B1317" s="2" t="s">
        <v>7201</v>
      </c>
    </row>
    <row r="1318" spans="1:2" x14ac:dyDescent="0.25">
      <c r="A1318" s="2" t="s">
        <v>7202</v>
      </c>
      <c r="B1318" s="2" t="s">
        <v>7203</v>
      </c>
    </row>
    <row r="1319" spans="1:2" x14ac:dyDescent="0.25">
      <c r="A1319" s="2" t="s">
        <v>7204</v>
      </c>
      <c r="B1319" s="2" t="s">
        <v>7205</v>
      </c>
    </row>
    <row r="1320" spans="1:2" x14ac:dyDescent="0.25">
      <c r="A1320" s="2" t="s">
        <v>7206</v>
      </c>
      <c r="B1320" s="2" t="s">
        <v>7207</v>
      </c>
    </row>
    <row r="1321" spans="1:2" ht="31.5" x14ac:dyDescent="0.25">
      <c r="A1321" s="2" t="s">
        <v>7208</v>
      </c>
      <c r="B1321" s="2" t="s">
        <v>6006</v>
      </c>
    </row>
    <row r="1322" spans="1:2" x14ac:dyDescent="0.25">
      <c r="A1322" s="2" t="s">
        <v>7209</v>
      </c>
      <c r="B1322" s="2" t="s">
        <v>7210</v>
      </c>
    </row>
    <row r="1323" spans="1:2" x14ac:dyDescent="0.25">
      <c r="A1323" s="2" t="s">
        <v>7211</v>
      </c>
      <c r="B1323" s="2" t="s">
        <v>7045</v>
      </c>
    </row>
    <row r="1324" spans="1:2" x14ac:dyDescent="0.25">
      <c r="A1324" s="2" t="s">
        <v>7212</v>
      </c>
      <c r="B1324" s="2" t="s">
        <v>7213</v>
      </c>
    </row>
    <row r="1325" spans="1:2" x14ac:dyDescent="0.25">
      <c r="A1325" s="2" t="s">
        <v>7214</v>
      </c>
      <c r="B1325" s="2" t="s">
        <v>7215</v>
      </c>
    </row>
    <row r="1326" spans="1:2" x14ac:dyDescent="0.25">
      <c r="A1326" s="2" t="s">
        <v>7216</v>
      </c>
      <c r="B1326" s="2" t="s">
        <v>7217</v>
      </c>
    </row>
    <row r="1327" spans="1:2" x14ac:dyDescent="0.25">
      <c r="A1327" s="2" t="s">
        <v>7218</v>
      </c>
      <c r="B1327" s="2" t="s">
        <v>7219</v>
      </c>
    </row>
    <row r="1328" spans="1:2" x14ac:dyDescent="0.25">
      <c r="A1328" s="2" t="s">
        <v>7220</v>
      </c>
      <c r="B1328" s="2" t="s">
        <v>7221</v>
      </c>
    </row>
    <row r="1329" spans="1:2" x14ac:dyDescent="0.25">
      <c r="A1329" s="2" t="s">
        <v>7222</v>
      </c>
      <c r="B1329" s="2" t="s">
        <v>7223</v>
      </c>
    </row>
    <row r="1330" spans="1:2" x14ac:dyDescent="0.25">
      <c r="A1330" s="2" t="s">
        <v>7224</v>
      </c>
      <c r="B1330" s="2" t="s">
        <v>7225</v>
      </c>
    </row>
    <row r="1331" spans="1:2" x14ac:dyDescent="0.25">
      <c r="A1331" s="2" t="s">
        <v>7226</v>
      </c>
      <c r="B1331" s="2" t="s">
        <v>7227</v>
      </c>
    </row>
    <row r="1332" spans="1:2" x14ac:dyDescent="0.25">
      <c r="A1332" s="2" t="s">
        <v>7228</v>
      </c>
      <c r="B1332" s="2" t="s">
        <v>7229</v>
      </c>
    </row>
    <row r="1333" spans="1:2" x14ac:dyDescent="0.25">
      <c r="A1333" s="2" t="s">
        <v>7230</v>
      </c>
      <c r="B1333" s="2" t="s">
        <v>5861</v>
      </c>
    </row>
    <row r="1334" spans="1:2" x14ac:dyDescent="0.25">
      <c r="A1334" s="2" t="s">
        <v>7231</v>
      </c>
      <c r="B1334" s="2" t="s">
        <v>7232</v>
      </c>
    </row>
    <row r="1335" spans="1:2" x14ac:dyDescent="0.25">
      <c r="A1335" s="2" t="s">
        <v>7233</v>
      </c>
      <c r="B1335" s="2" t="s">
        <v>7234</v>
      </c>
    </row>
    <row r="1336" spans="1:2" x14ac:dyDescent="0.25">
      <c r="A1336" s="2" t="s">
        <v>7235</v>
      </c>
      <c r="B1336" s="2" t="s">
        <v>7236</v>
      </c>
    </row>
    <row r="1337" spans="1:2" x14ac:dyDescent="0.25">
      <c r="A1337" s="2" t="s">
        <v>7237</v>
      </c>
      <c r="B1337" s="2" t="s">
        <v>7238</v>
      </c>
    </row>
    <row r="1338" spans="1:2" x14ac:dyDescent="0.25">
      <c r="A1338" s="2" t="s">
        <v>7239</v>
      </c>
      <c r="B1338" s="2" t="s">
        <v>7240</v>
      </c>
    </row>
    <row r="1339" spans="1:2" x14ac:dyDescent="0.25">
      <c r="A1339" s="2" t="s">
        <v>7241</v>
      </c>
      <c r="B1339" s="2" t="s">
        <v>7242</v>
      </c>
    </row>
    <row r="1340" spans="1:2" x14ac:dyDescent="0.25">
      <c r="A1340" s="2" t="s">
        <v>7243</v>
      </c>
      <c r="B1340" s="2" t="s">
        <v>7244</v>
      </c>
    </row>
    <row r="1341" spans="1:2" x14ac:dyDescent="0.25">
      <c r="A1341" s="2" t="s">
        <v>7245</v>
      </c>
      <c r="B1341" s="2" t="s">
        <v>7246</v>
      </c>
    </row>
    <row r="1342" spans="1:2" x14ac:dyDescent="0.25">
      <c r="A1342" s="2" t="s">
        <v>7247</v>
      </c>
      <c r="B1342" s="2" t="s">
        <v>7248</v>
      </c>
    </row>
    <row r="1343" spans="1:2" x14ac:dyDescent="0.25">
      <c r="A1343" s="2" t="s">
        <v>7249</v>
      </c>
      <c r="B1343" s="2" t="s">
        <v>7250</v>
      </c>
    </row>
    <row r="1344" spans="1:2" x14ac:dyDescent="0.25">
      <c r="A1344" s="2" t="s">
        <v>7251</v>
      </c>
      <c r="B1344" s="2" t="s">
        <v>7252</v>
      </c>
    </row>
    <row r="1345" spans="1:2" x14ac:dyDescent="0.25">
      <c r="A1345" s="2" t="s">
        <v>7253</v>
      </c>
      <c r="B1345" s="2" t="s">
        <v>7254</v>
      </c>
    </row>
    <row r="1346" spans="1:2" x14ac:dyDescent="0.25">
      <c r="A1346" s="2" t="s">
        <v>7255</v>
      </c>
      <c r="B1346" s="2" t="s">
        <v>5681</v>
      </c>
    </row>
    <row r="1347" spans="1:2" x14ac:dyDescent="0.25">
      <c r="A1347" s="2" t="s">
        <v>7256</v>
      </c>
      <c r="B1347" s="2" t="s">
        <v>7257</v>
      </c>
    </row>
    <row r="1348" spans="1:2" x14ac:dyDescent="0.25">
      <c r="A1348" s="2" t="s">
        <v>7258</v>
      </c>
      <c r="B1348" s="2" t="s">
        <v>7259</v>
      </c>
    </row>
    <row r="1349" spans="1:2" x14ac:dyDescent="0.25">
      <c r="A1349" s="2" t="s">
        <v>7260</v>
      </c>
      <c r="B1349" s="2" t="s">
        <v>7261</v>
      </c>
    </row>
    <row r="1350" spans="1:2" x14ac:dyDescent="0.25">
      <c r="A1350" s="2" t="s">
        <v>7262</v>
      </c>
      <c r="B1350" s="2" t="s">
        <v>7263</v>
      </c>
    </row>
    <row r="1351" spans="1:2" x14ac:dyDescent="0.25">
      <c r="A1351" s="2" t="s">
        <v>7264</v>
      </c>
      <c r="B1351" s="2" t="s">
        <v>7265</v>
      </c>
    </row>
    <row r="1352" spans="1:2" x14ac:dyDescent="0.25">
      <c r="A1352" s="2" t="s">
        <v>7266</v>
      </c>
      <c r="B1352" s="2" t="s">
        <v>7267</v>
      </c>
    </row>
    <row r="1353" spans="1:2" x14ac:dyDescent="0.25">
      <c r="A1353" s="2" t="s">
        <v>7268</v>
      </c>
      <c r="B1353" s="2" t="s">
        <v>7269</v>
      </c>
    </row>
    <row r="1354" spans="1:2" x14ac:dyDescent="0.25">
      <c r="A1354" s="2" t="s">
        <v>7270</v>
      </c>
      <c r="B1354" s="2" t="s">
        <v>7271</v>
      </c>
    </row>
    <row r="1355" spans="1:2" x14ac:dyDescent="0.25">
      <c r="A1355" s="2" t="s">
        <v>7272</v>
      </c>
      <c r="B1355" s="2" t="s">
        <v>7273</v>
      </c>
    </row>
    <row r="1356" spans="1:2" x14ac:dyDescent="0.25">
      <c r="A1356" s="2" t="s">
        <v>7274</v>
      </c>
      <c r="B1356" s="2" t="s">
        <v>7275</v>
      </c>
    </row>
    <row r="1357" spans="1:2" x14ac:dyDescent="0.25">
      <c r="A1357" s="2" t="s">
        <v>7276</v>
      </c>
      <c r="B1357" s="2" t="s">
        <v>6717</v>
      </c>
    </row>
    <row r="1358" spans="1:2" x14ac:dyDescent="0.25">
      <c r="A1358" s="2" t="s">
        <v>7277</v>
      </c>
      <c r="B1358" s="2" t="s">
        <v>7278</v>
      </c>
    </row>
    <row r="1359" spans="1:2" x14ac:dyDescent="0.25">
      <c r="A1359" s="2" t="s">
        <v>7279</v>
      </c>
      <c r="B1359" s="2" t="s">
        <v>7280</v>
      </c>
    </row>
    <row r="1360" spans="1:2" x14ac:dyDescent="0.25">
      <c r="A1360" s="2" t="s">
        <v>7281</v>
      </c>
      <c r="B1360" s="2" t="s">
        <v>7282</v>
      </c>
    </row>
    <row r="1361" spans="1:2" x14ac:dyDescent="0.25">
      <c r="A1361" s="2" t="s">
        <v>7283</v>
      </c>
      <c r="B1361" s="2" t="s">
        <v>7284</v>
      </c>
    </row>
    <row r="1362" spans="1:2" x14ac:dyDescent="0.25">
      <c r="A1362" s="2" t="s">
        <v>7285</v>
      </c>
      <c r="B1362" s="2" t="s">
        <v>7286</v>
      </c>
    </row>
    <row r="1363" spans="1:2" x14ac:dyDescent="0.25">
      <c r="A1363" s="2" t="s">
        <v>7287</v>
      </c>
      <c r="B1363" s="2" t="s">
        <v>7288</v>
      </c>
    </row>
    <row r="1364" spans="1:2" x14ac:dyDescent="0.25">
      <c r="A1364" s="2" t="s">
        <v>7289</v>
      </c>
      <c r="B1364" s="2" t="s">
        <v>7290</v>
      </c>
    </row>
    <row r="1365" spans="1:2" x14ac:dyDescent="0.25">
      <c r="A1365" s="2" t="s">
        <v>7291</v>
      </c>
      <c r="B1365" s="2" t="s">
        <v>7292</v>
      </c>
    </row>
    <row r="1366" spans="1:2" x14ac:dyDescent="0.25">
      <c r="A1366" s="2" t="s">
        <v>7293</v>
      </c>
      <c r="B1366" s="2" t="s">
        <v>7294</v>
      </c>
    </row>
    <row r="1367" spans="1:2" x14ac:dyDescent="0.25">
      <c r="A1367" s="2" t="s">
        <v>7295</v>
      </c>
      <c r="B1367" s="2" t="s">
        <v>7296</v>
      </c>
    </row>
    <row r="1368" spans="1:2" x14ac:dyDescent="0.25">
      <c r="A1368" s="2" t="s">
        <v>7297</v>
      </c>
      <c r="B1368" s="2" t="s">
        <v>5203</v>
      </c>
    </row>
    <row r="1369" spans="1:2" x14ac:dyDescent="0.25">
      <c r="A1369" s="2" t="s">
        <v>7298</v>
      </c>
      <c r="B1369" s="2" t="s">
        <v>7299</v>
      </c>
    </row>
    <row r="1370" spans="1:2" x14ac:dyDescent="0.25">
      <c r="A1370" s="2" t="s">
        <v>7300</v>
      </c>
      <c r="B1370" s="2" t="s">
        <v>7301</v>
      </c>
    </row>
    <row r="1371" spans="1:2" x14ac:dyDescent="0.25">
      <c r="A1371" s="2" t="s">
        <v>7302</v>
      </c>
      <c r="B1371" s="2" t="s">
        <v>7303</v>
      </c>
    </row>
    <row r="1372" spans="1:2" x14ac:dyDescent="0.25">
      <c r="A1372" s="2" t="s">
        <v>7304</v>
      </c>
      <c r="B1372" s="2" t="s">
        <v>7305</v>
      </c>
    </row>
    <row r="1373" spans="1:2" x14ac:dyDescent="0.25">
      <c r="A1373" s="2" t="s">
        <v>7306</v>
      </c>
      <c r="B1373" s="2" t="s">
        <v>7307</v>
      </c>
    </row>
    <row r="1374" spans="1:2" x14ac:dyDescent="0.25">
      <c r="A1374" s="2" t="s">
        <v>7308</v>
      </c>
      <c r="B1374" s="2" t="s">
        <v>7309</v>
      </c>
    </row>
    <row r="1375" spans="1:2" x14ac:dyDescent="0.25">
      <c r="A1375" s="2" t="s">
        <v>7310</v>
      </c>
      <c r="B1375" s="2" t="s">
        <v>7311</v>
      </c>
    </row>
    <row r="1376" spans="1:2" x14ac:dyDescent="0.25">
      <c r="A1376" s="2" t="s">
        <v>7312</v>
      </c>
      <c r="B1376" s="2" t="s">
        <v>7313</v>
      </c>
    </row>
    <row r="1377" spans="1:2" x14ac:dyDescent="0.25">
      <c r="A1377" s="2" t="s">
        <v>7314</v>
      </c>
      <c r="B1377" s="2" t="s">
        <v>7315</v>
      </c>
    </row>
    <row r="1378" spans="1:2" x14ac:dyDescent="0.25">
      <c r="A1378" s="2" t="s">
        <v>7316</v>
      </c>
      <c r="B1378" s="2" t="s">
        <v>7317</v>
      </c>
    </row>
    <row r="1379" spans="1:2" x14ac:dyDescent="0.25">
      <c r="A1379" s="2" t="s">
        <v>7318</v>
      </c>
      <c r="B1379" s="2" t="s">
        <v>7319</v>
      </c>
    </row>
    <row r="1380" spans="1:2" x14ac:dyDescent="0.25">
      <c r="A1380" s="2" t="s">
        <v>7320</v>
      </c>
      <c r="B1380" s="2" t="s">
        <v>7321</v>
      </c>
    </row>
    <row r="1381" spans="1:2" x14ac:dyDescent="0.25">
      <c r="A1381" s="2" t="s">
        <v>7322</v>
      </c>
      <c r="B1381" s="2" t="s">
        <v>7323</v>
      </c>
    </row>
    <row r="1382" spans="1:2" x14ac:dyDescent="0.25">
      <c r="A1382" s="2" t="s">
        <v>7324</v>
      </c>
      <c r="B1382" s="2" t="s">
        <v>7325</v>
      </c>
    </row>
    <row r="1383" spans="1:2" x14ac:dyDescent="0.25">
      <c r="A1383" s="2" t="s">
        <v>7326</v>
      </c>
      <c r="B1383" s="2" t="s">
        <v>7327</v>
      </c>
    </row>
    <row r="1384" spans="1:2" x14ac:dyDescent="0.25">
      <c r="A1384" s="2" t="s">
        <v>7328</v>
      </c>
      <c r="B1384" s="2" t="s">
        <v>7329</v>
      </c>
    </row>
    <row r="1385" spans="1:2" x14ac:dyDescent="0.25">
      <c r="A1385" s="2" t="s">
        <v>7330</v>
      </c>
      <c r="B1385" s="2" t="s">
        <v>7331</v>
      </c>
    </row>
    <row r="1386" spans="1:2" x14ac:dyDescent="0.25">
      <c r="A1386" s="2" t="s">
        <v>7332</v>
      </c>
      <c r="B1386" s="2" t="s">
        <v>7333</v>
      </c>
    </row>
    <row r="1387" spans="1:2" x14ac:dyDescent="0.25">
      <c r="A1387" s="2" t="s">
        <v>7334</v>
      </c>
      <c r="B1387" s="2" t="s">
        <v>7335</v>
      </c>
    </row>
    <row r="1388" spans="1:2" x14ac:dyDescent="0.25">
      <c r="A1388" s="2" t="s">
        <v>7336</v>
      </c>
      <c r="B1388" s="2" t="s">
        <v>7337</v>
      </c>
    </row>
    <row r="1389" spans="1:2" x14ac:dyDescent="0.25">
      <c r="A1389" s="2" t="s">
        <v>7338</v>
      </c>
      <c r="B1389" s="2" t="s">
        <v>7339</v>
      </c>
    </row>
    <row r="1390" spans="1:2" x14ac:dyDescent="0.25">
      <c r="A1390" s="2" t="s">
        <v>7340</v>
      </c>
      <c r="B1390" s="2" t="s">
        <v>7341</v>
      </c>
    </row>
    <row r="1391" spans="1:2" x14ac:dyDescent="0.25">
      <c r="A1391" s="2" t="s">
        <v>7342</v>
      </c>
      <c r="B1391" s="2" t="s">
        <v>5187</v>
      </c>
    </row>
    <row r="1392" spans="1:2" x14ac:dyDescent="0.25">
      <c r="A1392" s="2" t="s">
        <v>7343</v>
      </c>
      <c r="B1392" s="2" t="s">
        <v>7344</v>
      </c>
    </row>
    <row r="1393" spans="1:2" x14ac:dyDescent="0.25">
      <c r="A1393" s="2" t="s">
        <v>7345</v>
      </c>
      <c r="B1393" s="2" t="s">
        <v>7346</v>
      </c>
    </row>
    <row r="1394" spans="1:2" x14ac:dyDescent="0.25">
      <c r="A1394" s="2" t="s">
        <v>7347</v>
      </c>
      <c r="B1394" s="2" t="s">
        <v>7348</v>
      </c>
    </row>
    <row r="1395" spans="1:2" x14ac:dyDescent="0.25">
      <c r="A1395" s="2" t="s">
        <v>7349</v>
      </c>
      <c r="B1395" s="2" t="s">
        <v>7350</v>
      </c>
    </row>
    <row r="1396" spans="1:2" x14ac:dyDescent="0.25">
      <c r="A1396" s="2" t="s">
        <v>7351</v>
      </c>
      <c r="B1396" s="2" t="s">
        <v>6864</v>
      </c>
    </row>
    <row r="1397" spans="1:2" x14ac:dyDescent="0.25">
      <c r="A1397" s="2" t="s">
        <v>7352</v>
      </c>
      <c r="B1397" s="2" t="s">
        <v>7353</v>
      </c>
    </row>
    <row r="1398" spans="1:2" x14ac:dyDescent="0.25">
      <c r="A1398" s="2" t="s">
        <v>7354</v>
      </c>
      <c r="B1398" s="2" t="s">
        <v>7355</v>
      </c>
    </row>
    <row r="1399" spans="1:2" x14ac:dyDescent="0.25">
      <c r="A1399" s="2" t="s">
        <v>7356</v>
      </c>
      <c r="B1399" s="2" t="s">
        <v>7357</v>
      </c>
    </row>
    <row r="1400" spans="1:2" x14ac:dyDescent="0.25">
      <c r="A1400" s="2" t="s">
        <v>7358</v>
      </c>
      <c r="B1400" s="2" t="s">
        <v>7359</v>
      </c>
    </row>
    <row r="1401" spans="1:2" x14ac:dyDescent="0.25">
      <c r="A1401" s="2" t="s">
        <v>7360</v>
      </c>
      <c r="B1401" s="2" t="s">
        <v>7361</v>
      </c>
    </row>
    <row r="1402" spans="1:2" x14ac:dyDescent="0.25">
      <c r="A1402" s="2" t="s">
        <v>7362</v>
      </c>
      <c r="B1402" s="2" t="s">
        <v>7363</v>
      </c>
    </row>
    <row r="1403" spans="1:2" x14ac:dyDescent="0.25">
      <c r="A1403" s="2" t="s">
        <v>7364</v>
      </c>
      <c r="B1403" s="2" t="s">
        <v>7365</v>
      </c>
    </row>
    <row r="1404" spans="1:2" x14ac:dyDescent="0.25">
      <c r="A1404" s="2" t="s">
        <v>7366</v>
      </c>
      <c r="B1404" s="2" t="s">
        <v>7367</v>
      </c>
    </row>
    <row r="1405" spans="1:2" x14ac:dyDescent="0.25">
      <c r="A1405" s="2" t="s">
        <v>7368</v>
      </c>
      <c r="B1405" s="2" t="s">
        <v>7369</v>
      </c>
    </row>
    <row r="1406" spans="1:2" x14ac:dyDescent="0.25">
      <c r="A1406" s="2" t="s">
        <v>7370</v>
      </c>
      <c r="B1406" s="2" t="s">
        <v>7371</v>
      </c>
    </row>
    <row r="1407" spans="1:2" x14ac:dyDescent="0.25">
      <c r="A1407" s="2" t="s">
        <v>7372</v>
      </c>
      <c r="B1407" s="2" t="s">
        <v>7373</v>
      </c>
    </row>
    <row r="1408" spans="1:2" x14ac:dyDescent="0.25">
      <c r="A1408" s="2" t="s">
        <v>7374</v>
      </c>
      <c r="B1408" s="2" t="s">
        <v>7375</v>
      </c>
    </row>
    <row r="1409" spans="1:2" x14ac:dyDescent="0.25">
      <c r="A1409" s="2" t="s">
        <v>7376</v>
      </c>
      <c r="B1409" s="2" t="s">
        <v>7377</v>
      </c>
    </row>
    <row r="1410" spans="1:2" x14ac:dyDescent="0.25">
      <c r="A1410" s="2" t="s">
        <v>7378</v>
      </c>
      <c r="B1410" s="2" t="s">
        <v>7379</v>
      </c>
    </row>
    <row r="1411" spans="1:2" x14ac:dyDescent="0.25">
      <c r="A1411" s="2" t="s">
        <v>7380</v>
      </c>
      <c r="B1411" s="2" t="s">
        <v>7381</v>
      </c>
    </row>
    <row r="1412" spans="1:2" x14ac:dyDescent="0.25">
      <c r="A1412" s="2" t="s">
        <v>7382</v>
      </c>
      <c r="B1412" s="2" t="s">
        <v>7383</v>
      </c>
    </row>
    <row r="1413" spans="1:2" x14ac:dyDescent="0.25">
      <c r="A1413" s="2" t="s">
        <v>7384</v>
      </c>
      <c r="B1413" s="2" t="s">
        <v>7385</v>
      </c>
    </row>
    <row r="1414" spans="1:2" x14ac:dyDescent="0.25">
      <c r="A1414" s="2" t="s">
        <v>7386</v>
      </c>
      <c r="B1414" s="2" t="s">
        <v>7387</v>
      </c>
    </row>
    <row r="1415" spans="1:2" x14ac:dyDescent="0.25">
      <c r="A1415" s="2" t="s">
        <v>7388</v>
      </c>
      <c r="B1415" s="2" t="s">
        <v>7389</v>
      </c>
    </row>
    <row r="1416" spans="1:2" x14ac:dyDescent="0.25">
      <c r="A1416" s="2" t="s">
        <v>7390</v>
      </c>
      <c r="B1416" s="2" t="s">
        <v>7377</v>
      </c>
    </row>
    <row r="1417" spans="1:2" x14ac:dyDescent="0.25">
      <c r="A1417" s="2" t="s">
        <v>7391</v>
      </c>
      <c r="B1417" s="2" t="s">
        <v>7392</v>
      </c>
    </row>
    <row r="1418" spans="1:2" x14ac:dyDescent="0.25">
      <c r="A1418" s="2" t="s">
        <v>7393</v>
      </c>
      <c r="B1418" s="2" t="s">
        <v>7394</v>
      </c>
    </row>
    <row r="1419" spans="1:2" x14ac:dyDescent="0.25">
      <c r="A1419" s="2" t="s">
        <v>7395</v>
      </c>
      <c r="B1419" s="2" t="s">
        <v>7396</v>
      </c>
    </row>
    <row r="1420" spans="1:2" x14ac:dyDescent="0.25">
      <c r="A1420" s="2" t="s">
        <v>7397</v>
      </c>
      <c r="B1420" s="2" t="s">
        <v>7398</v>
      </c>
    </row>
    <row r="1421" spans="1:2" x14ac:dyDescent="0.25">
      <c r="A1421" s="2" t="s">
        <v>7399</v>
      </c>
      <c r="B1421" s="2" t="s">
        <v>7400</v>
      </c>
    </row>
    <row r="1422" spans="1:2" x14ac:dyDescent="0.25">
      <c r="A1422" s="2" t="s">
        <v>7401</v>
      </c>
      <c r="B1422" s="2" t="s">
        <v>5703</v>
      </c>
    </row>
    <row r="1423" spans="1:2" x14ac:dyDescent="0.25">
      <c r="A1423" s="2" t="s">
        <v>7402</v>
      </c>
      <c r="B1423" s="2" t="s">
        <v>7403</v>
      </c>
    </row>
    <row r="1424" spans="1:2" x14ac:dyDescent="0.25">
      <c r="A1424" s="2" t="s">
        <v>7404</v>
      </c>
      <c r="B1424" s="2" t="s">
        <v>7405</v>
      </c>
    </row>
    <row r="1425" spans="1:2" x14ac:dyDescent="0.25">
      <c r="A1425" s="2" t="s">
        <v>7406</v>
      </c>
      <c r="B1425" s="2" t="s">
        <v>7407</v>
      </c>
    </row>
    <row r="1426" spans="1:2" x14ac:dyDescent="0.25">
      <c r="A1426" s="2" t="s">
        <v>7408</v>
      </c>
      <c r="B1426" s="2" t="s">
        <v>7405</v>
      </c>
    </row>
    <row r="1427" spans="1:2" x14ac:dyDescent="0.25">
      <c r="A1427" s="2" t="s">
        <v>7409</v>
      </c>
      <c r="B1427" s="2" t="s">
        <v>7410</v>
      </c>
    </row>
    <row r="1428" spans="1:2" x14ac:dyDescent="0.25">
      <c r="A1428" s="2" t="s">
        <v>7411</v>
      </c>
      <c r="B1428" s="2" t="s">
        <v>6037</v>
      </c>
    </row>
    <row r="1429" spans="1:2" x14ac:dyDescent="0.25">
      <c r="A1429" s="2" t="s">
        <v>7412</v>
      </c>
      <c r="B1429" s="2" t="s">
        <v>7413</v>
      </c>
    </row>
    <row r="1430" spans="1:2" x14ac:dyDescent="0.25">
      <c r="A1430" s="2" t="s">
        <v>7414</v>
      </c>
      <c r="B1430" s="2" t="s">
        <v>7415</v>
      </c>
    </row>
    <row r="1431" spans="1:2" x14ac:dyDescent="0.25">
      <c r="A1431" s="2" t="s">
        <v>7416</v>
      </c>
      <c r="B1431" s="2" t="s">
        <v>5928</v>
      </c>
    </row>
    <row r="1432" spans="1:2" x14ac:dyDescent="0.25">
      <c r="A1432" s="2" t="s">
        <v>7417</v>
      </c>
      <c r="B1432" s="2" t="s">
        <v>7418</v>
      </c>
    </row>
    <row r="1433" spans="1:2" x14ac:dyDescent="0.25">
      <c r="A1433" s="2" t="s">
        <v>7419</v>
      </c>
      <c r="B1433" s="2" t="s">
        <v>7420</v>
      </c>
    </row>
    <row r="1434" spans="1:2" x14ac:dyDescent="0.25">
      <c r="A1434" s="2" t="s">
        <v>7421</v>
      </c>
      <c r="B1434" s="2" t="s">
        <v>7422</v>
      </c>
    </row>
    <row r="1435" spans="1:2" x14ac:dyDescent="0.25">
      <c r="A1435" s="2" t="s">
        <v>7423</v>
      </c>
      <c r="B1435" s="2" t="s">
        <v>7424</v>
      </c>
    </row>
    <row r="1436" spans="1:2" x14ac:dyDescent="0.25">
      <c r="A1436" s="2" t="s">
        <v>7425</v>
      </c>
      <c r="B1436" s="2" t="s">
        <v>7426</v>
      </c>
    </row>
    <row r="1437" spans="1:2" x14ac:dyDescent="0.25">
      <c r="A1437" s="2" t="s">
        <v>7427</v>
      </c>
      <c r="B1437" s="2" t="s">
        <v>7428</v>
      </c>
    </row>
    <row r="1438" spans="1:2" x14ac:dyDescent="0.25">
      <c r="A1438" s="2" t="s">
        <v>7429</v>
      </c>
      <c r="B1438" s="2" t="s">
        <v>7430</v>
      </c>
    </row>
    <row r="1439" spans="1:2" x14ac:dyDescent="0.25">
      <c r="A1439" s="2" t="s">
        <v>7431</v>
      </c>
      <c r="B1439" s="2" t="s">
        <v>7432</v>
      </c>
    </row>
    <row r="1440" spans="1:2" x14ac:dyDescent="0.25">
      <c r="A1440" s="2" t="s">
        <v>7433</v>
      </c>
      <c r="B1440" s="2" t="s">
        <v>7434</v>
      </c>
    </row>
    <row r="1441" spans="1:2" x14ac:dyDescent="0.25">
      <c r="A1441" s="2" t="s">
        <v>7435</v>
      </c>
      <c r="B1441" s="2" t="s">
        <v>7436</v>
      </c>
    </row>
    <row r="1442" spans="1:2" x14ac:dyDescent="0.25">
      <c r="A1442" s="2" t="s">
        <v>7437</v>
      </c>
      <c r="B1442" s="2" t="s">
        <v>7438</v>
      </c>
    </row>
    <row r="1443" spans="1:2" x14ac:dyDescent="0.25">
      <c r="A1443" s="2" t="s">
        <v>7439</v>
      </c>
      <c r="B1443" s="2" t="s">
        <v>7440</v>
      </c>
    </row>
    <row r="1444" spans="1:2" x14ac:dyDescent="0.25">
      <c r="A1444" s="2" t="s">
        <v>7441</v>
      </c>
      <c r="B1444" s="2" t="s">
        <v>7442</v>
      </c>
    </row>
    <row r="1445" spans="1:2" x14ac:dyDescent="0.25">
      <c r="A1445" s="2" t="s">
        <v>7443</v>
      </c>
      <c r="B1445" s="2" t="s">
        <v>7444</v>
      </c>
    </row>
    <row r="1446" spans="1:2" x14ac:dyDescent="0.25">
      <c r="A1446" s="2" t="s">
        <v>7445</v>
      </c>
      <c r="B1446" s="2" t="s">
        <v>7446</v>
      </c>
    </row>
    <row r="1447" spans="1:2" x14ac:dyDescent="0.25">
      <c r="A1447" s="2" t="s">
        <v>7447</v>
      </c>
      <c r="B1447" s="2" t="s">
        <v>7448</v>
      </c>
    </row>
    <row r="1448" spans="1:2" x14ac:dyDescent="0.25">
      <c r="A1448" s="2" t="s">
        <v>7449</v>
      </c>
      <c r="B1448" s="2" t="s">
        <v>7450</v>
      </c>
    </row>
    <row r="1449" spans="1:2" x14ac:dyDescent="0.25">
      <c r="A1449" s="2" t="s">
        <v>7451</v>
      </c>
      <c r="B1449" s="2" t="s">
        <v>7452</v>
      </c>
    </row>
    <row r="1450" spans="1:2" x14ac:dyDescent="0.25">
      <c r="A1450" s="2" t="s">
        <v>7453</v>
      </c>
      <c r="B1450" s="2" t="s">
        <v>7454</v>
      </c>
    </row>
    <row r="1451" spans="1:2" x14ac:dyDescent="0.25">
      <c r="A1451" s="2" t="s">
        <v>7455</v>
      </c>
      <c r="B1451" s="2" t="s">
        <v>7456</v>
      </c>
    </row>
    <row r="1452" spans="1:2" x14ac:dyDescent="0.25">
      <c r="A1452" s="2" t="s">
        <v>7457</v>
      </c>
      <c r="B1452" s="2" t="s">
        <v>7458</v>
      </c>
    </row>
    <row r="1453" spans="1:2" ht="31.5" x14ac:dyDescent="0.25">
      <c r="A1453" s="2" t="s">
        <v>7459</v>
      </c>
      <c r="B1453" s="2" t="s">
        <v>7460</v>
      </c>
    </row>
    <row r="1454" spans="1:2" x14ac:dyDescent="0.25">
      <c r="A1454" s="2" t="s">
        <v>7461</v>
      </c>
      <c r="B1454" s="2" t="s">
        <v>7462</v>
      </c>
    </row>
    <row r="1455" spans="1:2" ht="31.5" x14ac:dyDescent="0.25">
      <c r="A1455" s="2" t="s">
        <v>7463</v>
      </c>
      <c r="B1455" s="2" t="s">
        <v>7464</v>
      </c>
    </row>
    <row r="1456" spans="1:2" x14ac:dyDescent="0.25">
      <c r="A1456" s="2" t="s">
        <v>7465</v>
      </c>
      <c r="B1456" s="2" t="s">
        <v>7464</v>
      </c>
    </row>
    <row r="1457" spans="1:2" x14ac:dyDescent="0.25">
      <c r="A1457" s="2" t="s">
        <v>7466</v>
      </c>
      <c r="B1457" s="2" t="s">
        <v>7467</v>
      </c>
    </row>
    <row r="1458" spans="1:2" x14ac:dyDescent="0.25">
      <c r="A1458" s="2" t="s">
        <v>7466</v>
      </c>
      <c r="B1458" s="2" t="s">
        <v>7468</v>
      </c>
    </row>
    <row r="1459" spans="1:2" x14ac:dyDescent="0.25">
      <c r="A1459" s="2" t="s">
        <v>7469</v>
      </c>
      <c r="B1459" s="2" t="s">
        <v>7470</v>
      </c>
    </row>
    <row r="1460" spans="1:2" x14ac:dyDescent="0.25">
      <c r="A1460" s="2" t="s">
        <v>7471</v>
      </c>
      <c r="B1460" s="2" t="s">
        <v>7472</v>
      </c>
    </row>
    <row r="1461" spans="1:2" x14ac:dyDescent="0.25">
      <c r="A1461" s="2" t="s">
        <v>7473</v>
      </c>
      <c r="B1461" s="2" t="s">
        <v>7474</v>
      </c>
    </row>
    <row r="1462" spans="1:2" x14ac:dyDescent="0.25">
      <c r="A1462" s="2" t="s">
        <v>7475</v>
      </c>
      <c r="B1462" s="2" t="s">
        <v>7476</v>
      </c>
    </row>
    <row r="1463" spans="1:2" x14ac:dyDescent="0.25">
      <c r="A1463" s="2" t="s">
        <v>7477</v>
      </c>
      <c r="B1463" s="2" t="s">
        <v>7478</v>
      </c>
    </row>
    <row r="1464" spans="1:2" x14ac:dyDescent="0.25">
      <c r="A1464" s="2" t="s">
        <v>7479</v>
      </c>
      <c r="B1464" s="2" t="s">
        <v>7480</v>
      </c>
    </row>
    <row r="1465" spans="1:2" x14ac:dyDescent="0.25">
      <c r="A1465" s="2" t="s">
        <v>7481</v>
      </c>
      <c r="B1465" s="2" t="s">
        <v>7482</v>
      </c>
    </row>
    <row r="1466" spans="1:2" x14ac:dyDescent="0.25">
      <c r="A1466" s="2" t="s">
        <v>7483</v>
      </c>
      <c r="B1466" s="2" t="s">
        <v>7484</v>
      </c>
    </row>
    <row r="1467" spans="1:2" x14ac:dyDescent="0.25">
      <c r="A1467" s="2" t="s">
        <v>7485</v>
      </c>
      <c r="B1467" s="2" t="s">
        <v>7486</v>
      </c>
    </row>
    <row r="1468" spans="1:2" x14ac:dyDescent="0.25">
      <c r="A1468" s="2" t="s">
        <v>7487</v>
      </c>
      <c r="B1468" s="2" t="s">
        <v>7488</v>
      </c>
    </row>
    <row r="1469" spans="1:2" x14ac:dyDescent="0.25">
      <c r="A1469" s="2" t="s">
        <v>7489</v>
      </c>
      <c r="B1469" s="2" t="s">
        <v>7490</v>
      </c>
    </row>
    <row r="1470" spans="1:2" x14ac:dyDescent="0.25">
      <c r="A1470" s="2" t="s">
        <v>7491</v>
      </c>
      <c r="B1470" s="2" t="s">
        <v>7492</v>
      </c>
    </row>
    <row r="1471" spans="1:2" x14ac:dyDescent="0.25">
      <c r="A1471" s="2" t="s">
        <v>7493</v>
      </c>
      <c r="B1471" s="2" t="s">
        <v>7494</v>
      </c>
    </row>
    <row r="1472" spans="1:2" x14ac:dyDescent="0.25">
      <c r="A1472" s="2" t="s">
        <v>7495</v>
      </c>
      <c r="B1472" s="2" t="s">
        <v>7496</v>
      </c>
    </row>
    <row r="1473" spans="1:2" x14ac:dyDescent="0.25">
      <c r="A1473" s="2" t="s">
        <v>7497</v>
      </c>
      <c r="B1473" s="2" t="s">
        <v>7498</v>
      </c>
    </row>
    <row r="1474" spans="1:2" x14ac:dyDescent="0.25">
      <c r="A1474" s="2" t="s">
        <v>7499</v>
      </c>
      <c r="B1474" s="2" t="s">
        <v>7500</v>
      </c>
    </row>
    <row r="1475" spans="1:2" x14ac:dyDescent="0.25">
      <c r="A1475" s="2" t="s">
        <v>7501</v>
      </c>
      <c r="B1475" s="2" t="s">
        <v>7502</v>
      </c>
    </row>
    <row r="1476" spans="1:2" x14ac:dyDescent="0.25">
      <c r="A1476" s="2" t="s">
        <v>7503</v>
      </c>
      <c r="B1476" s="2" t="s">
        <v>7504</v>
      </c>
    </row>
    <row r="1477" spans="1:2" x14ac:dyDescent="0.25">
      <c r="A1477" s="2" t="s">
        <v>7505</v>
      </c>
      <c r="B1477" s="2" t="s">
        <v>6003</v>
      </c>
    </row>
    <row r="1478" spans="1:2" ht="31.5" x14ac:dyDescent="0.25">
      <c r="A1478" s="2" t="s">
        <v>7506</v>
      </c>
      <c r="B1478" s="2" t="s">
        <v>7507</v>
      </c>
    </row>
    <row r="1479" spans="1:2" x14ac:dyDescent="0.25">
      <c r="A1479" s="2" t="s">
        <v>7508</v>
      </c>
      <c r="B1479" s="2" t="s">
        <v>7509</v>
      </c>
    </row>
    <row r="1480" spans="1:2" x14ac:dyDescent="0.25">
      <c r="A1480" s="2" t="s">
        <v>7510</v>
      </c>
      <c r="B1480" s="2" t="s">
        <v>7511</v>
      </c>
    </row>
    <row r="1481" spans="1:2" x14ac:dyDescent="0.25">
      <c r="A1481" s="2" t="s">
        <v>7512</v>
      </c>
      <c r="B1481" s="2" t="s">
        <v>7513</v>
      </c>
    </row>
    <row r="1482" spans="1:2" x14ac:dyDescent="0.25">
      <c r="A1482" s="2" t="s">
        <v>7514</v>
      </c>
      <c r="B1482" s="2" t="s">
        <v>7504</v>
      </c>
    </row>
    <row r="1483" spans="1:2" x14ac:dyDescent="0.25">
      <c r="A1483" s="2" t="s">
        <v>7515</v>
      </c>
      <c r="B1483" s="2" t="s">
        <v>7516</v>
      </c>
    </row>
    <row r="1484" spans="1:2" x14ac:dyDescent="0.25">
      <c r="A1484" s="2" t="s">
        <v>7517</v>
      </c>
      <c r="B1484" s="2" t="s">
        <v>7518</v>
      </c>
    </row>
    <row r="1485" spans="1:2" x14ac:dyDescent="0.25">
      <c r="A1485" s="2" t="s">
        <v>7519</v>
      </c>
      <c r="B1485" s="2" t="s">
        <v>5077</v>
      </c>
    </row>
    <row r="1486" spans="1:2" x14ac:dyDescent="0.25">
      <c r="A1486" s="2" t="s">
        <v>7520</v>
      </c>
      <c r="B1486" s="2" t="s">
        <v>7521</v>
      </c>
    </row>
    <row r="1487" spans="1:2" x14ac:dyDescent="0.25">
      <c r="A1487" s="2" t="s">
        <v>7522</v>
      </c>
      <c r="B1487" s="2" t="s">
        <v>7523</v>
      </c>
    </row>
    <row r="1488" spans="1:2" x14ac:dyDescent="0.25">
      <c r="A1488" s="2" t="s">
        <v>7524</v>
      </c>
      <c r="B1488" s="2" t="s">
        <v>7525</v>
      </c>
    </row>
    <row r="1489" spans="1:2" x14ac:dyDescent="0.25">
      <c r="A1489" s="2" t="s">
        <v>7526</v>
      </c>
      <c r="B1489" s="2" t="s">
        <v>7513</v>
      </c>
    </row>
    <row r="1490" spans="1:2" x14ac:dyDescent="0.25">
      <c r="A1490" s="2" t="s">
        <v>7527</v>
      </c>
      <c r="B1490" s="2" t="s">
        <v>7516</v>
      </c>
    </row>
    <row r="1491" spans="1:2" x14ac:dyDescent="0.25">
      <c r="A1491" s="2" t="s">
        <v>7528</v>
      </c>
      <c r="B1491" s="2" t="s">
        <v>7529</v>
      </c>
    </row>
    <row r="1492" spans="1:2" x14ac:dyDescent="0.25">
      <c r="A1492" s="2" t="s">
        <v>7530</v>
      </c>
      <c r="B1492" s="2" t="s">
        <v>7531</v>
      </c>
    </row>
    <row r="1493" spans="1:2" x14ac:dyDescent="0.25">
      <c r="A1493" s="2" t="s">
        <v>7532</v>
      </c>
      <c r="B1493" s="2" t="s">
        <v>7533</v>
      </c>
    </row>
    <row r="1494" spans="1:2" x14ac:dyDescent="0.25">
      <c r="A1494" s="2" t="s">
        <v>7534</v>
      </c>
      <c r="B1494" s="2" t="s">
        <v>7535</v>
      </c>
    </row>
    <row r="1495" spans="1:2" x14ac:dyDescent="0.25">
      <c r="A1495" s="2" t="s">
        <v>7536</v>
      </c>
      <c r="B1495" s="2" t="s">
        <v>7537</v>
      </c>
    </row>
    <row r="1496" spans="1:2" x14ac:dyDescent="0.25">
      <c r="A1496" s="2" t="s">
        <v>7538</v>
      </c>
      <c r="B1496" s="2" t="s">
        <v>7539</v>
      </c>
    </row>
    <row r="1497" spans="1:2" x14ac:dyDescent="0.25">
      <c r="A1497" s="2" t="s">
        <v>7540</v>
      </c>
      <c r="B1497" s="2" t="s">
        <v>7541</v>
      </c>
    </row>
    <row r="1499" spans="1:2" x14ac:dyDescent="0.25">
      <c r="A1499" s="2" t="s">
        <v>7542</v>
      </c>
      <c r="B1499" s="2" t="s">
        <v>4713</v>
      </c>
    </row>
    <row r="1501" spans="1:2" x14ac:dyDescent="0.25">
      <c r="A1501" s="2" t="s">
        <v>7543</v>
      </c>
      <c r="B1501" s="2" t="s">
        <v>7544</v>
      </c>
    </row>
    <row r="1502" spans="1:2" x14ac:dyDescent="0.25">
      <c r="A1502" s="2" t="s">
        <v>7545</v>
      </c>
      <c r="B1502" s="2" t="s">
        <v>7546</v>
      </c>
    </row>
    <row r="1503" spans="1:2" x14ac:dyDescent="0.25">
      <c r="A1503" s="2" t="s">
        <v>7547</v>
      </c>
      <c r="B1503" s="2" t="s">
        <v>4812</v>
      </c>
    </row>
    <row r="1504" spans="1:2" x14ac:dyDescent="0.25">
      <c r="A1504" s="2" t="s">
        <v>7548</v>
      </c>
      <c r="B1504" s="2" t="s">
        <v>7549</v>
      </c>
    </row>
    <row r="1505" spans="1:2" x14ac:dyDescent="0.25">
      <c r="A1505" s="2" t="s">
        <v>7550</v>
      </c>
      <c r="B1505" s="2" t="s">
        <v>7551</v>
      </c>
    </row>
    <row r="1506" spans="1:2" x14ac:dyDescent="0.25">
      <c r="A1506" s="2" t="s">
        <v>7552</v>
      </c>
      <c r="B1506" s="2" t="s">
        <v>7553</v>
      </c>
    </row>
    <row r="1507" spans="1:2" x14ac:dyDescent="0.25">
      <c r="A1507" s="2" t="s">
        <v>7554</v>
      </c>
      <c r="B1507" s="2" t="s">
        <v>7555</v>
      </c>
    </row>
    <row r="1508" spans="1:2" x14ac:dyDescent="0.25">
      <c r="A1508" s="2" t="s">
        <v>7556</v>
      </c>
      <c r="B1508" s="2" t="s">
        <v>7557</v>
      </c>
    </row>
    <row r="1509" spans="1:2" x14ac:dyDescent="0.25">
      <c r="A1509" s="2" t="s">
        <v>7558</v>
      </c>
      <c r="B1509" s="2" t="s">
        <v>7559</v>
      </c>
    </row>
    <row r="1510" spans="1:2" x14ac:dyDescent="0.25">
      <c r="A1510" s="2" t="s">
        <v>7560</v>
      </c>
      <c r="B1510" s="2" t="s">
        <v>7561</v>
      </c>
    </row>
    <row r="1511" spans="1:2" x14ac:dyDescent="0.25">
      <c r="A1511" s="2" t="s">
        <v>7562</v>
      </c>
      <c r="B1511" s="2" t="s">
        <v>5438</v>
      </c>
    </row>
    <row r="1512" spans="1:2" x14ac:dyDescent="0.25">
      <c r="A1512" s="2" t="s">
        <v>7563</v>
      </c>
      <c r="B1512" s="2" t="s">
        <v>7564</v>
      </c>
    </row>
    <row r="1513" spans="1:2" x14ac:dyDescent="0.25">
      <c r="A1513" s="2" t="s">
        <v>7565</v>
      </c>
      <c r="B1513" s="2" t="s">
        <v>6675</v>
      </c>
    </row>
    <row r="1514" spans="1:2" x14ac:dyDescent="0.25">
      <c r="A1514" s="2" t="s">
        <v>7566</v>
      </c>
      <c r="B1514" s="2" t="s">
        <v>7567</v>
      </c>
    </row>
    <row r="1515" spans="1:2" x14ac:dyDescent="0.25">
      <c r="A1515" s="2" t="s">
        <v>7568</v>
      </c>
      <c r="B1515" s="2" t="s">
        <v>7569</v>
      </c>
    </row>
    <row r="1516" spans="1:2" x14ac:dyDescent="0.25">
      <c r="A1516" s="2" t="s">
        <v>7570</v>
      </c>
      <c r="B1516" s="2" t="s">
        <v>7500</v>
      </c>
    </row>
    <row r="1517" spans="1:2" x14ac:dyDescent="0.25">
      <c r="A1517" s="2" t="s">
        <v>7571</v>
      </c>
      <c r="B1517" s="2" t="s">
        <v>7572</v>
      </c>
    </row>
    <row r="1518" spans="1:2" x14ac:dyDescent="0.25">
      <c r="A1518" s="2" t="s">
        <v>7573</v>
      </c>
      <c r="B1518" s="2" t="s">
        <v>7574</v>
      </c>
    </row>
    <row r="1519" spans="1:2" x14ac:dyDescent="0.25">
      <c r="A1519" s="2" t="s">
        <v>7575</v>
      </c>
      <c r="B1519" s="2" t="s">
        <v>7576</v>
      </c>
    </row>
    <row r="1520" spans="1:2" x14ac:dyDescent="0.25">
      <c r="A1520" s="2" t="s">
        <v>7577</v>
      </c>
      <c r="B1520" s="2" t="s">
        <v>7387</v>
      </c>
    </row>
    <row r="1521" spans="1:2" x14ac:dyDescent="0.25">
      <c r="A1521" s="2" t="s">
        <v>7578</v>
      </c>
      <c r="B1521" s="2" t="s">
        <v>7579</v>
      </c>
    </row>
    <row r="1522" spans="1:2" x14ac:dyDescent="0.25">
      <c r="A1522" s="2" t="s">
        <v>7580</v>
      </c>
      <c r="B1522" s="2" t="s">
        <v>7581</v>
      </c>
    </row>
    <row r="1523" spans="1:2" x14ac:dyDescent="0.25">
      <c r="A1523" s="2" t="s">
        <v>7582</v>
      </c>
      <c r="B1523" s="2" t="s">
        <v>7583</v>
      </c>
    </row>
    <row r="1524" spans="1:2" x14ac:dyDescent="0.25">
      <c r="A1524" s="2" t="s">
        <v>7584</v>
      </c>
      <c r="B1524" s="2" t="s">
        <v>7585</v>
      </c>
    </row>
    <row r="1525" spans="1:2" x14ac:dyDescent="0.25">
      <c r="A1525" s="2" t="s">
        <v>7586</v>
      </c>
      <c r="B1525" s="2" t="s">
        <v>7587</v>
      </c>
    </row>
    <row r="1526" spans="1:2" x14ac:dyDescent="0.25">
      <c r="A1526" s="2" t="s">
        <v>7588</v>
      </c>
      <c r="B1526" s="2" t="s">
        <v>7029</v>
      </c>
    </row>
    <row r="1527" spans="1:2" x14ac:dyDescent="0.25">
      <c r="A1527" s="2" t="s">
        <v>7589</v>
      </c>
      <c r="B1527" s="2" t="s">
        <v>7590</v>
      </c>
    </row>
    <row r="1528" spans="1:2" x14ac:dyDescent="0.25">
      <c r="A1528" s="2" t="s">
        <v>7591</v>
      </c>
      <c r="B1528" s="2" t="s">
        <v>6041</v>
      </c>
    </row>
    <row r="1529" spans="1:2" x14ac:dyDescent="0.25">
      <c r="A1529" s="2" t="s">
        <v>7592</v>
      </c>
      <c r="B1529" s="2" t="s">
        <v>7593</v>
      </c>
    </row>
    <row r="1530" spans="1:2" x14ac:dyDescent="0.25">
      <c r="A1530" s="2" t="s">
        <v>7594</v>
      </c>
      <c r="B1530" s="2" t="s">
        <v>4952</v>
      </c>
    </row>
    <row r="1531" spans="1:2" x14ac:dyDescent="0.25">
      <c r="A1531" s="2" t="s">
        <v>7595</v>
      </c>
      <c r="B1531" s="2" t="s">
        <v>7596</v>
      </c>
    </row>
    <row r="1532" spans="1:2" x14ac:dyDescent="0.25">
      <c r="A1532" s="2" t="s">
        <v>7597</v>
      </c>
      <c r="B1532" s="2" t="s">
        <v>7598</v>
      </c>
    </row>
    <row r="1533" spans="1:2" x14ac:dyDescent="0.25">
      <c r="A1533" s="2" t="s">
        <v>7599</v>
      </c>
      <c r="B1533" s="2" t="s">
        <v>7600</v>
      </c>
    </row>
    <row r="1534" spans="1:2" x14ac:dyDescent="0.25">
      <c r="A1534" s="2" t="s">
        <v>7601</v>
      </c>
      <c r="B1534" s="2" t="s">
        <v>7602</v>
      </c>
    </row>
    <row r="1535" spans="1:2" x14ac:dyDescent="0.25">
      <c r="A1535" s="2" t="s">
        <v>7603</v>
      </c>
      <c r="B1535" s="2" t="s">
        <v>5767</v>
      </c>
    </row>
    <row r="1536" spans="1:2" x14ac:dyDescent="0.25">
      <c r="A1536" s="2" t="s">
        <v>7604</v>
      </c>
      <c r="B1536" s="2" t="s">
        <v>7605</v>
      </c>
    </row>
    <row r="1537" spans="1:2" x14ac:dyDescent="0.25">
      <c r="A1537" s="2" t="s">
        <v>7606</v>
      </c>
      <c r="B1537" s="2" t="s">
        <v>5380</v>
      </c>
    </row>
    <row r="1538" spans="1:2" x14ac:dyDescent="0.25">
      <c r="A1538" s="2" t="s">
        <v>7607</v>
      </c>
      <c r="B1538" s="2" t="s">
        <v>7608</v>
      </c>
    </row>
    <row r="1539" spans="1:2" x14ac:dyDescent="0.25">
      <c r="A1539" s="2" t="s">
        <v>7609</v>
      </c>
      <c r="B1539" s="2" t="s">
        <v>6122</v>
      </c>
    </row>
    <row r="1540" spans="1:2" x14ac:dyDescent="0.25">
      <c r="A1540" s="2" t="s">
        <v>7610</v>
      </c>
      <c r="B1540" s="2" t="s">
        <v>7611</v>
      </c>
    </row>
    <row r="1541" spans="1:2" x14ac:dyDescent="0.25">
      <c r="A1541" s="2" t="s">
        <v>7612</v>
      </c>
      <c r="B1541" s="2" t="s">
        <v>7613</v>
      </c>
    </row>
    <row r="1542" spans="1:2" x14ac:dyDescent="0.25">
      <c r="A1542" s="2" t="s">
        <v>7614</v>
      </c>
      <c r="B1542" s="2" t="s">
        <v>7615</v>
      </c>
    </row>
    <row r="1543" spans="1:2" x14ac:dyDescent="0.25">
      <c r="A1543" s="2" t="s">
        <v>7616</v>
      </c>
      <c r="B1543" s="2" t="s">
        <v>7617</v>
      </c>
    </row>
    <row r="1544" spans="1:2" x14ac:dyDescent="0.25">
      <c r="A1544" s="2" t="s">
        <v>7618</v>
      </c>
      <c r="B1544" s="2" t="s">
        <v>7619</v>
      </c>
    </row>
    <row r="1545" spans="1:2" x14ac:dyDescent="0.25">
      <c r="A1545" s="2" t="s">
        <v>7620</v>
      </c>
      <c r="B1545" s="2" t="s">
        <v>7621</v>
      </c>
    </row>
    <row r="1546" spans="1:2" x14ac:dyDescent="0.25">
      <c r="A1546" s="2" t="s">
        <v>7622</v>
      </c>
      <c r="B1546" s="2" t="s">
        <v>7623</v>
      </c>
    </row>
    <row r="1547" spans="1:2" x14ac:dyDescent="0.25">
      <c r="A1547" s="2" t="s">
        <v>7624</v>
      </c>
      <c r="B1547" s="2" t="s">
        <v>7625</v>
      </c>
    </row>
    <row r="1548" spans="1:2" x14ac:dyDescent="0.25">
      <c r="A1548" s="2" t="s">
        <v>7626</v>
      </c>
      <c r="B1548" s="2" t="s">
        <v>7627</v>
      </c>
    </row>
    <row r="1549" spans="1:2" x14ac:dyDescent="0.25">
      <c r="A1549" s="2" t="s">
        <v>7628</v>
      </c>
      <c r="B1549" s="2" t="s">
        <v>7629</v>
      </c>
    </row>
    <row r="1550" spans="1:2" x14ac:dyDescent="0.25">
      <c r="A1550" s="2" t="s">
        <v>7630</v>
      </c>
      <c r="B1550" s="2" t="s">
        <v>7631</v>
      </c>
    </row>
    <row r="1551" spans="1:2" x14ac:dyDescent="0.25">
      <c r="A1551" s="2" t="s">
        <v>7632</v>
      </c>
      <c r="B1551" s="2" t="s">
        <v>7633</v>
      </c>
    </row>
    <row r="1552" spans="1:2" x14ac:dyDescent="0.25">
      <c r="A1552" s="2" t="s">
        <v>7634</v>
      </c>
      <c r="B1552" s="2" t="s">
        <v>7635</v>
      </c>
    </row>
    <row r="1553" spans="1:2" x14ac:dyDescent="0.25">
      <c r="A1553" s="2" t="s">
        <v>7636</v>
      </c>
      <c r="B1553" s="2" t="s">
        <v>7637</v>
      </c>
    </row>
    <row r="1554" spans="1:2" x14ac:dyDescent="0.25">
      <c r="A1554" s="2" t="s">
        <v>7638</v>
      </c>
      <c r="B1554" s="2" t="s">
        <v>7639</v>
      </c>
    </row>
    <row r="1555" spans="1:2" x14ac:dyDescent="0.25">
      <c r="A1555" s="2" t="s">
        <v>7640</v>
      </c>
      <c r="B1555" s="2" t="s">
        <v>7641</v>
      </c>
    </row>
    <row r="1556" spans="1:2" x14ac:dyDescent="0.25">
      <c r="A1556" s="2" t="s">
        <v>7642</v>
      </c>
      <c r="B1556" s="2" t="s">
        <v>7643</v>
      </c>
    </row>
    <row r="1557" spans="1:2" x14ac:dyDescent="0.25">
      <c r="A1557" s="2" t="s">
        <v>7644</v>
      </c>
      <c r="B1557" s="2" t="s">
        <v>7645</v>
      </c>
    </row>
    <row r="1558" spans="1:2" x14ac:dyDescent="0.25">
      <c r="A1558" s="2" t="s">
        <v>7646</v>
      </c>
      <c r="B1558" s="2" t="s">
        <v>7647</v>
      </c>
    </row>
    <row r="1559" spans="1:2" x14ac:dyDescent="0.25">
      <c r="A1559" s="2" t="s">
        <v>7648</v>
      </c>
      <c r="B1559" s="2" t="s">
        <v>7649</v>
      </c>
    </row>
    <row r="1560" spans="1:2" x14ac:dyDescent="0.25">
      <c r="A1560" s="2" t="s">
        <v>7650</v>
      </c>
      <c r="B1560" s="2" t="s">
        <v>7651</v>
      </c>
    </row>
    <row r="1561" spans="1:2" x14ac:dyDescent="0.25">
      <c r="A1561" s="2" t="s">
        <v>7652</v>
      </c>
      <c r="B1561" s="2" t="s">
        <v>7653</v>
      </c>
    </row>
    <row r="1562" spans="1:2" x14ac:dyDescent="0.25">
      <c r="A1562" s="2" t="s">
        <v>7654</v>
      </c>
      <c r="B1562" s="2" t="s">
        <v>7158</v>
      </c>
    </row>
    <row r="1563" spans="1:2" x14ac:dyDescent="0.25">
      <c r="A1563" s="2" t="s">
        <v>7655</v>
      </c>
      <c r="B1563" s="2" t="s">
        <v>7656</v>
      </c>
    </row>
    <row r="1564" spans="1:2" x14ac:dyDescent="0.25">
      <c r="A1564" s="2" t="s">
        <v>7657</v>
      </c>
      <c r="B1564" s="2" t="s">
        <v>7658</v>
      </c>
    </row>
    <row r="1565" spans="1:2" x14ac:dyDescent="0.25">
      <c r="A1565" s="2" t="s">
        <v>7659</v>
      </c>
      <c r="B1565" s="2" t="s">
        <v>7660</v>
      </c>
    </row>
    <row r="1566" spans="1:2" x14ac:dyDescent="0.25">
      <c r="A1566" s="2" t="s">
        <v>7661</v>
      </c>
      <c r="B1566" s="2" t="s">
        <v>7662</v>
      </c>
    </row>
    <row r="1567" spans="1:2" x14ac:dyDescent="0.25">
      <c r="A1567" s="2" t="s">
        <v>7663</v>
      </c>
      <c r="B1567" s="2" t="s">
        <v>7664</v>
      </c>
    </row>
    <row r="1568" spans="1:2" x14ac:dyDescent="0.25">
      <c r="A1568" s="2" t="s">
        <v>7665</v>
      </c>
      <c r="B1568" s="2" t="s">
        <v>7666</v>
      </c>
    </row>
    <row r="1569" spans="1:2" x14ac:dyDescent="0.25">
      <c r="A1569" s="2" t="s">
        <v>7667</v>
      </c>
      <c r="B1569" s="2" t="s">
        <v>7668</v>
      </c>
    </row>
    <row r="1570" spans="1:2" x14ac:dyDescent="0.25">
      <c r="A1570" s="2" t="s">
        <v>7669</v>
      </c>
      <c r="B1570" s="2" t="s">
        <v>7670</v>
      </c>
    </row>
    <row r="1571" spans="1:2" x14ac:dyDescent="0.25">
      <c r="A1571" s="2" t="s">
        <v>7671</v>
      </c>
      <c r="B1571" s="2" t="s">
        <v>7672</v>
      </c>
    </row>
    <row r="1572" spans="1:2" x14ac:dyDescent="0.25">
      <c r="A1572" s="2" t="s">
        <v>7673</v>
      </c>
      <c r="B1572" s="2" t="s">
        <v>7674</v>
      </c>
    </row>
    <row r="1573" spans="1:2" x14ac:dyDescent="0.25">
      <c r="A1573" s="2" t="s">
        <v>7675</v>
      </c>
      <c r="B1573" s="2" t="s">
        <v>7676</v>
      </c>
    </row>
    <row r="1574" spans="1:2" x14ac:dyDescent="0.25">
      <c r="A1574" s="2" t="s">
        <v>7677</v>
      </c>
      <c r="B1574" s="2" t="s">
        <v>7678</v>
      </c>
    </row>
    <row r="1575" spans="1:2" x14ac:dyDescent="0.25">
      <c r="A1575" s="2" t="s">
        <v>7679</v>
      </c>
      <c r="B1575" s="2" t="s">
        <v>7680</v>
      </c>
    </row>
    <row r="1576" spans="1:2" x14ac:dyDescent="0.25">
      <c r="A1576" s="2" t="s">
        <v>7681</v>
      </c>
      <c r="B1576" s="2" t="s">
        <v>7682</v>
      </c>
    </row>
    <row r="1577" spans="1:2" x14ac:dyDescent="0.25">
      <c r="A1577" s="2" t="s">
        <v>7683</v>
      </c>
      <c r="B1577" s="2" t="s">
        <v>7684</v>
      </c>
    </row>
    <row r="1578" spans="1:2" x14ac:dyDescent="0.25">
      <c r="A1578" s="2" t="s">
        <v>7685</v>
      </c>
      <c r="B1578" s="2" t="s">
        <v>7662</v>
      </c>
    </row>
    <row r="1579" spans="1:2" x14ac:dyDescent="0.25">
      <c r="A1579" s="2" t="s">
        <v>7686</v>
      </c>
      <c r="B1579" s="2" t="s">
        <v>7687</v>
      </c>
    </row>
    <row r="1580" spans="1:2" x14ac:dyDescent="0.25">
      <c r="A1580" s="2" t="s">
        <v>7688</v>
      </c>
      <c r="B1580" s="2" t="s">
        <v>7689</v>
      </c>
    </row>
    <row r="1581" spans="1:2" x14ac:dyDescent="0.25">
      <c r="A1581" s="2" t="s">
        <v>7690</v>
      </c>
      <c r="B1581" s="2" t="s">
        <v>7691</v>
      </c>
    </row>
    <row r="1582" spans="1:2" x14ac:dyDescent="0.25">
      <c r="A1582" s="2" t="s">
        <v>7692</v>
      </c>
      <c r="B1582" s="2" t="s">
        <v>6283</v>
      </c>
    </row>
    <row r="1583" spans="1:2" x14ac:dyDescent="0.25">
      <c r="A1583" s="2" t="s">
        <v>7693</v>
      </c>
      <c r="B1583" s="2" t="s">
        <v>5801</v>
      </c>
    </row>
    <row r="1584" spans="1:2" x14ac:dyDescent="0.25">
      <c r="A1584" s="2" t="s">
        <v>7694</v>
      </c>
      <c r="B1584" s="2" t="s">
        <v>7695</v>
      </c>
    </row>
    <row r="1585" spans="1:2" x14ac:dyDescent="0.25">
      <c r="A1585" s="2" t="s">
        <v>7696</v>
      </c>
      <c r="B1585" s="2" t="s">
        <v>7697</v>
      </c>
    </row>
    <row r="1586" spans="1:2" x14ac:dyDescent="0.25">
      <c r="A1586" s="2" t="s">
        <v>7698</v>
      </c>
      <c r="B1586" s="2" t="s">
        <v>7699</v>
      </c>
    </row>
    <row r="1587" spans="1:2" x14ac:dyDescent="0.25">
      <c r="A1587" s="2" t="s">
        <v>7700</v>
      </c>
      <c r="B1587" s="2" t="s">
        <v>7701</v>
      </c>
    </row>
    <row r="1588" spans="1:2" x14ac:dyDescent="0.25">
      <c r="A1588" s="2" t="s">
        <v>7702</v>
      </c>
      <c r="B1588" s="2" t="s">
        <v>7703</v>
      </c>
    </row>
    <row r="1589" spans="1:2" x14ac:dyDescent="0.25">
      <c r="A1589" s="2" t="s">
        <v>7704</v>
      </c>
      <c r="B1589" s="2" t="s">
        <v>7705</v>
      </c>
    </row>
    <row r="1590" spans="1:2" x14ac:dyDescent="0.25">
      <c r="A1590" s="2" t="s">
        <v>7706</v>
      </c>
      <c r="B1590" s="2" t="s">
        <v>7707</v>
      </c>
    </row>
    <row r="1591" spans="1:2" x14ac:dyDescent="0.25">
      <c r="A1591" s="2" t="s">
        <v>7708</v>
      </c>
      <c r="B1591" s="2" t="s">
        <v>7709</v>
      </c>
    </row>
    <row r="1592" spans="1:2" x14ac:dyDescent="0.25">
      <c r="A1592" s="2" t="s">
        <v>7710</v>
      </c>
      <c r="B1592" s="2" t="s">
        <v>7711</v>
      </c>
    </row>
    <row r="1593" spans="1:2" x14ac:dyDescent="0.25">
      <c r="A1593" s="2" t="s">
        <v>7712</v>
      </c>
      <c r="B1593" s="2" t="s">
        <v>6383</v>
      </c>
    </row>
    <row r="1594" spans="1:2" x14ac:dyDescent="0.25">
      <c r="A1594" s="2" t="s">
        <v>7713</v>
      </c>
      <c r="B1594" s="2" t="s">
        <v>7714</v>
      </c>
    </row>
    <row r="1595" spans="1:2" x14ac:dyDescent="0.25">
      <c r="A1595" s="2" t="s">
        <v>7715</v>
      </c>
      <c r="B1595" s="2" t="s">
        <v>7716</v>
      </c>
    </row>
    <row r="1596" spans="1:2" x14ac:dyDescent="0.25">
      <c r="A1596" s="2" t="s">
        <v>7717</v>
      </c>
      <c r="B1596" s="2" t="s">
        <v>7718</v>
      </c>
    </row>
    <row r="1597" spans="1:2" x14ac:dyDescent="0.25">
      <c r="A1597" s="2" t="s">
        <v>7719</v>
      </c>
      <c r="B1597" s="2" t="s">
        <v>7720</v>
      </c>
    </row>
    <row r="1598" spans="1:2" x14ac:dyDescent="0.25">
      <c r="A1598" s="2" t="s">
        <v>7721</v>
      </c>
      <c r="B1598" s="2" t="s">
        <v>7722</v>
      </c>
    </row>
    <row r="1599" spans="1:2" x14ac:dyDescent="0.25">
      <c r="A1599" s="2" t="s">
        <v>7723</v>
      </c>
      <c r="B1599" s="2" t="s">
        <v>7724</v>
      </c>
    </row>
    <row r="1600" spans="1:2" x14ac:dyDescent="0.25">
      <c r="A1600" s="2" t="s">
        <v>7725</v>
      </c>
      <c r="B1600" s="2" t="s">
        <v>7726</v>
      </c>
    </row>
    <row r="1601" spans="1:2" x14ac:dyDescent="0.25">
      <c r="A1601" s="2" t="s">
        <v>7727</v>
      </c>
      <c r="B1601" s="2" t="s">
        <v>7728</v>
      </c>
    </row>
    <row r="1602" spans="1:2" x14ac:dyDescent="0.25">
      <c r="A1602" s="2" t="s">
        <v>7729</v>
      </c>
      <c r="B1602" s="2" t="s">
        <v>7730</v>
      </c>
    </row>
    <row r="1603" spans="1:2" x14ac:dyDescent="0.25">
      <c r="A1603" s="2" t="s">
        <v>7731</v>
      </c>
      <c r="B1603" s="2" t="s">
        <v>7732</v>
      </c>
    </row>
    <row r="1604" spans="1:2" x14ac:dyDescent="0.25">
      <c r="A1604" s="2" t="s">
        <v>7733</v>
      </c>
      <c r="B1604" s="2" t="s">
        <v>7734</v>
      </c>
    </row>
    <row r="1605" spans="1:2" x14ac:dyDescent="0.25">
      <c r="A1605" s="2" t="s">
        <v>7735</v>
      </c>
      <c r="B1605" s="2" t="s">
        <v>5871</v>
      </c>
    </row>
    <row r="1606" spans="1:2" x14ac:dyDescent="0.25">
      <c r="A1606" s="2" t="s">
        <v>7736</v>
      </c>
      <c r="B1606" s="2" t="s">
        <v>7737</v>
      </c>
    </row>
    <row r="1607" spans="1:2" x14ac:dyDescent="0.25">
      <c r="A1607" s="2" t="s">
        <v>7738</v>
      </c>
      <c r="B1607" s="2" t="s">
        <v>7739</v>
      </c>
    </row>
    <row r="1608" spans="1:2" x14ac:dyDescent="0.25">
      <c r="A1608" s="2" t="s">
        <v>7740</v>
      </c>
      <c r="B1608" s="2" t="s">
        <v>7741</v>
      </c>
    </row>
    <row r="1609" spans="1:2" x14ac:dyDescent="0.25">
      <c r="A1609" s="2" t="s">
        <v>7742</v>
      </c>
      <c r="B1609" s="2" t="s">
        <v>7743</v>
      </c>
    </row>
    <row r="1610" spans="1:2" x14ac:dyDescent="0.25">
      <c r="A1610" s="2" t="s">
        <v>7744</v>
      </c>
      <c r="B1610" s="2" t="s">
        <v>4754</v>
      </c>
    </row>
    <row r="1611" spans="1:2" x14ac:dyDescent="0.25">
      <c r="A1611" s="2" t="s">
        <v>7745</v>
      </c>
      <c r="B1611" s="2" t="s">
        <v>7746</v>
      </c>
    </row>
    <row r="1612" spans="1:2" x14ac:dyDescent="0.25">
      <c r="A1612" s="2" t="s">
        <v>7747</v>
      </c>
      <c r="B1612" s="2" t="s">
        <v>7748</v>
      </c>
    </row>
    <row r="1613" spans="1:2" x14ac:dyDescent="0.25">
      <c r="A1613" s="2" t="s">
        <v>7749</v>
      </c>
      <c r="B1613" s="2" t="s">
        <v>7750</v>
      </c>
    </row>
    <row r="1614" spans="1:2" x14ac:dyDescent="0.25">
      <c r="A1614" s="2" t="s">
        <v>7751</v>
      </c>
      <c r="B1614" s="2" t="s">
        <v>7752</v>
      </c>
    </row>
    <row r="1615" spans="1:2" x14ac:dyDescent="0.25">
      <c r="A1615" s="2" t="s">
        <v>7753</v>
      </c>
      <c r="B1615" s="2" t="s">
        <v>7754</v>
      </c>
    </row>
    <row r="1616" spans="1:2" x14ac:dyDescent="0.25">
      <c r="A1616" s="2" t="s">
        <v>7755</v>
      </c>
      <c r="B1616" s="2" t="s">
        <v>7472</v>
      </c>
    </row>
    <row r="1617" spans="1:2" x14ac:dyDescent="0.25">
      <c r="A1617" s="2" t="s">
        <v>7756</v>
      </c>
      <c r="B1617" s="2" t="s">
        <v>7757</v>
      </c>
    </row>
    <row r="1618" spans="1:2" x14ac:dyDescent="0.25">
      <c r="A1618" s="2" t="s">
        <v>7758</v>
      </c>
      <c r="B1618" s="2" t="s">
        <v>7759</v>
      </c>
    </row>
    <row r="1619" spans="1:2" x14ac:dyDescent="0.25">
      <c r="A1619" s="2" t="s">
        <v>7760</v>
      </c>
      <c r="B1619" s="2" t="s">
        <v>7761</v>
      </c>
    </row>
    <row r="1620" spans="1:2" x14ac:dyDescent="0.25">
      <c r="A1620" s="2" t="s">
        <v>7762</v>
      </c>
      <c r="B1620" s="2" t="s">
        <v>7763</v>
      </c>
    </row>
    <row r="1621" spans="1:2" x14ac:dyDescent="0.25">
      <c r="A1621" s="2" t="s">
        <v>7764</v>
      </c>
      <c r="B1621" s="2" t="s">
        <v>7765</v>
      </c>
    </row>
    <row r="1622" spans="1:2" x14ac:dyDescent="0.25">
      <c r="A1622" s="2" t="s">
        <v>7766</v>
      </c>
      <c r="B1622" s="2" t="s">
        <v>7767</v>
      </c>
    </row>
    <row r="1623" spans="1:2" x14ac:dyDescent="0.25">
      <c r="A1623" s="2" t="s">
        <v>7768</v>
      </c>
      <c r="B1623" s="2" t="s">
        <v>6063</v>
      </c>
    </row>
    <row r="1624" spans="1:2" x14ac:dyDescent="0.25">
      <c r="A1624" s="2" t="s">
        <v>7769</v>
      </c>
      <c r="B1624" s="2" t="s">
        <v>5575</v>
      </c>
    </row>
    <row r="1625" spans="1:2" x14ac:dyDescent="0.25">
      <c r="A1625" s="2" t="s">
        <v>7770</v>
      </c>
      <c r="B1625" s="2" t="s">
        <v>7771</v>
      </c>
    </row>
    <row r="1626" spans="1:2" x14ac:dyDescent="0.25">
      <c r="A1626" s="2" t="s">
        <v>7772</v>
      </c>
      <c r="B1626" s="2" t="s">
        <v>7773</v>
      </c>
    </row>
    <row r="1627" spans="1:2" x14ac:dyDescent="0.25">
      <c r="A1627" s="2" t="s">
        <v>7774</v>
      </c>
      <c r="B1627" s="2" t="s">
        <v>7775</v>
      </c>
    </row>
    <row r="1628" spans="1:2" x14ac:dyDescent="0.25">
      <c r="A1628" s="2" t="s">
        <v>7776</v>
      </c>
      <c r="B1628" s="2" t="s">
        <v>7777</v>
      </c>
    </row>
    <row r="1629" spans="1:2" x14ac:dyDescent="0.25">
      <c r="A1629" s="2" t="s">
        <v>7778</v>
      </c>
      <c r="B1629" s="2" t="s">
        <v>7779</v>
      </c>
    </row>
    <row r="1630" spans="1:2" x14ac:dyDescent="0.25">
      <c r="A1630" s="2" t="s">
        <v>7780</v>
      </c>
      <c r="B1630" s="2" t="s">
        <v>7781</v>
      </c>
    </row>
    <row r="1631" spans="1:2" x14ac:dyDescent="0.25">
      <c r="A1631" s="2" t="s">
        <v>7782</v>
      </c>
      <c r="B1631" s="2" t="s">
        <v>7783</v>
      </c>
    </row>
    <row r="1632" spans="1:2" x14ac:dyDescent="0.25">
      <c r="A1632" s="2" t="s">
        <v>7784</v>
      </c>
      <c r="B1632" s="2" t="s">
        <v>7785</v>
      </c>
    </row>
    <row r="1633" spans="1:2" x14ac:dyDescent="0.25">
      <c r="A1633" s="2" t="s">
        <v>7786</v>
      </c>
      <c r="B1633" s="2" t="s">
        <v>7787</v>
      </c>
    </row>
    <row r="1634" spans="1:2" x14ac:dyDescent="0.25">
      <c r="A1634" s="2" t="s">
        <v>7788</v>
      </c>
      <c r="B1634" s="2" t="s">
        <v>7789</v>
      </c>
    </row>
    <row r="1635" spans="1:2" x14ac:dyDescent="0.25">
      <c r="A1635" s="2" t="s">
        <v>7790</v>
      </c>
      <c r="B1635" s="2" t="s">
        <v>6630</v>
      </c>
    </row>
    <row r="1636" spans="1:2" x14ac:dyDescent="0.25">
      <c r="A1636" s="2" t="s">
        <v>7791</v>
      </c>
      <c r="B1636" s="2" t="s">
        <v>7792</v>
      </c>
    </row>
    <row r="1637" spans="1:2" x14ac:dyDescent="0.25">
      <c r="A1637" s="2" t="s">
        <v>7793</v>
      </c>
      <c r="B1637" s="2" t="s">
        <v>7794</v>
      </c>
    </row>
    <row r="1638" spans="1:2" x14ac:dyDescent="0.25">
      <c r="A1638" s="2" t="s">
        <v>7795</v>
      </c>
      <c r="B1638" s="2" t="s">
        <v>7796</v>
      </c>
    </row>
    <row r="1639" spans="1:2" x14ac:dyDescent="0.25">
      <c r="A1639" s="2" t="s">
        <v>7797</v>
      </c>
      <c r="B1639" s="2" t="s">
        <v>7798</v>
      </c>
    </row>
    <row r="1640" spans="1:2" x14ac:dyDescent="0.25">
      <c r="A1640" s="2" t="s">
        <v>7799</v>
      </c>
      <c r="B1640" s="2" t="s">
        <v>7800</v>
      </c>
    </row>
    <row r="1641" spans="1:2" x14ac:dyDescent="0.25">
      <c r="A1641" s="2" t="s">
        <v>7801</v>
      </c>
      <c r="B1641" s="2" t="s">
        <v>7802</v>
      </c>
    </row>
    <row r="1642" spans="1:2" x14ac:dyDescent="0.25">
      <c r="A1642" s="2" t="s">
        <v>7803</v>
      </c>
      <c r="B1642" s="2" t="s">
        <v>7804</v>
      </c>
    </row>
    <row r="1643" spans="1:2" x14ac:dyDescent="0.25">
      <c r="A1643" s="2" t="s">
        <v>7805</v>
      </c>
      <c r="B1643" s="2" t="s">
        <v>7658</v>
      </c>
    </row>
    <row r="1644" spans="1:2" x14ac:dyDescent="0.25">
      <c r="A1644" s="2" t="s">
        <v>7806</v>
      </c>
      <c r="B1644" s="2" t="s">
        <v>7807</v>
      </c>
    </row>
    <row r="1645" spans="1:2" x14ac:dyDescent="0.25">
      <c r="A1645" s="2" t="s">
        <v>7808</v>
      </c>
      <c r="B1645" s="2" t="s">
        <v>7809</v>
      </c>
    </row>
    <row r="1646" spans="1:2" x14ac:dyDescent="0.25">
      <c r="A1646" s="2" t="s">
        <v>7810</v>
      </c>
      <c r="B1646" s="2" t="s">
        <v>7811</v>
      </c>
    </row>
    <row r="1647" spans="1:2" x14ac:dyDescent="0.25">
      <c r="A1647" s="2" t="s">
        <v>7812</v>
      </c>
      <c r="B1647" s="2" t="s">
        <v>7813</v>
      </c>
    </row>
    <row r="1648" spans="1:2" x14ac:dyDescent="0.25">
      <c r="A1648" s="2" t="s">
        <v>7814</v>
      </c>
      <c r="B1648" s="2" t="s">
        <v>7815</v>
      </c>
    </row>
    <row r="1649" spans="1:2" x14ac:dyDescent="0.25">
      <c r="A1649" s="2" t="s">
        <v>7816</v>
      </c>
      <c r="B1649" s="2" t="s">
        <v>7817</v>
      </c>
    </row>
    <row r="1650" spans="1:2" x14ac:dyDescent="0.25">
      <c r="A1650" s="2" t="s">
        <v>7818</v>
      </c>
      <c r="B1650" s="2" t="s">
        <v>7819</v>
      </c>
    </row>
    <row r="1651" spans="1:2" x14ac:dyDescent="0.25">
      <c r="A1651" s="2" t="s">
        <v>7820</v>
      </c>
      <c r="B1651" s="2" t="s">
        <v>7821</v>
      </c>
    </row>
    <row r="1652" spans="1:2" x14ac:dyDescent="0.25">
      <c r="A1652" s="2" t="s">
        <v>7822</v>
      </c>
      <c r="B1652" s="2" t="s">
        <v>7823</v>
      </c>
    </row>
    <row r="1653" spans="1:2" x14ac:dyDescent="0.25">
      <c r="A1653" s="2" t="s">
        <v>7824</v>
      </c>
      <c r="B1653" s="2" t="s">
        <v>7825</v>
      </c>
    </row>
    <row r="1654" spans="1:2" x14ac:dyDescent="0.25">
      <c r="A1654" s="2" t="s">
        <v>7826</v>
      </c>
      <c r="B1654" s="2" t="s">
        <v>6731</v>
      </c>
    </row>
    <row r="1655" spans="1:2" x14ac:dyDescent="0.25">
      <c r="A1655" s="2" t="s">
        <v>7827</v>
      </c>
      <c r="B1655" s="2" t="s">
        <v>7828</v>
      </c>
    </row>
    <row r="1656" spans="1:2" x14ac:dyDescent="0.25">
      <c r="A1656" s="2" t="s">
        <v>7829</v>
      </c>
      <c r="B1656" s="2" t="s">
        <v>5129</v>
      </c>
    </row>
    <row r="1657" spans="1:2" x14ac:dyDescent="0.25">
      <c r="A1657" s="2" t="s">
        <v>7830</v>
      </c>
      <c r="B1657" s="2" t="s">
        <v>7831</v>
      </c>
    </row>
    <row r="1658" spans="1:2" x14ac:dyDescent="0.25">
      <c r="A1658" s="2" t="s">
        <v>7832</v>
      </c>
      <c r="B1658" s="2" t="s">
        <v>7833</v>
      </c>
    </row>
    <row r="1659" spans="1:2" x14ac:dyDescent="0.25">
      <c r="A1659" s="2" t="s">
        <v>7834</v>
      </c>
      <c r="B1659" s="2" t="s">
        <v>7835</v>
      </c>
    </row>
    <row r="1660" spans="1:2" x14ac:dyDescent="0.25">
      <c r="A1660" s="2" t="s">
        <v>7836</v>
      </c>
      <c r="B1660" s="2" t="s">
        <v>7837</v>
      </c>
    </row>
    <row r="1661" spans="1:2" x14ac:dyDescent="0.25">
      <c r="A1661" s="2" t="s">
        <v>7838</v>
      </c>
      <c r="B1661" s="2" t="s">
        <v>6766</v>
      </c>
    </row>
    <row r="1662" spans="1:2" x14ac:dyDescent="0.25">
      <c r="A1662" s="2" t="s">
        <v>7839</v>
      </c>
      <c r="B1662" s="2" t="s">
        <v>7840</v>
      </c>
    </row>
    <row r="1663" spans="1:2" x14ac:dyDescent="0.25">
      <c r="A1663" s="2" t="s">
        <v>7841</v>
      </c>
      <c r="B1663" s="2" t="s">
        <v>7842</v>
      </c>
    </row>
    <row r="1664" spans="1:2" x14ac:dyDescent="0.25">
      <c r="A1664" s="2" t="s">
        <v>7843</v>
      </c>
      <c r="B1664" s="2" t="s">
        <v>7844</v>
      </c>
    </row>
    <row r="1665" spans="1:2" x14ac:dyDescent="0.25">
      <c r="A1665" s="2" t="s">
        <v>7845</v>
      </c>
      <c r="B1665" s="2" t="s">
        <v>7846</v>
      </c>
    </row>
    <row r="1666" spans="1:2" x14ac:dyDescent="0.25">
      <c r="A1666" s="2" t="s">
        <v>7847</v>
      </c>
      <c r="B1666" s="2" t="s">
        <v>7848</v>
      </c>
    </row>
    <row r="1667" spans="1:2" x14ac:dyDescent="0.25">
      <c r="A1667" s="2" t="s">
        <v>7849</v>
      </c>
      <c r="B1667" s="2" t="s">
        <v>7132</v>
      </c>
    </row>
    <row r="1668" spans="1:2" x14ac:dyDescent="0.25">
      <c r="A1668" s="2" t="s">
        <v>7850</v>
      </c>
      <c r="B1668" s="2" t="s">
        <v>7851</v>
      </c>
    </row>
    <row r="1669" spans="1:2" x14ac:dyDescent="0.25">
      <c r="A1669" s="2" t="s">
        <v>7852</v>
      </c>
      <c r="B1669" s="2" t="s">
        <v>7853</v>
      </c>
    </row>
    <row r="1670" spans="1:2" x14ac:dyDescent="0.25">
      <c r="A1670" s="2" t="s">
        <v>7854</v>
      </c>
      <c r="B1670" s="2" t="s">
        <v>7855</v>
      </c>
    </row>
    <row r="1671" spans="1:2" x14ac:dyDescent="0.25">
      <c r="A1671" s="2" t="s">
        <v>7856</v>
      </c>
      <c r="B1671" s="2" t="s">
        <v>7857</v>
      </c>
    </row>
    <row r="1672" spans="1:2" x14ac:dyDescent="0.25">
      <c r="A1672" s="2" t="s">
        <v>7858</v>
      </c>
      <c r="B1672" s="2" t="s">
        <v>7859</v>
      </c>
    </row>
    <row r="1673" spans="1:2" x14ac:dyDescent="0.25">
      <c r="A1673" s="2" t="s">
        <v>7860</v>
      </c>
      <c r="B1673" s="2" t="s">
        <v>7861</v>
      </c>
    </row>
    <row r="1674" spans="1:2" x14ac:dyDescent="0.25">
      <c r="A1674" s="2" t="s">
        <v>7862</v>
      </c>
      <c r="B1674" s="2" t="s">
        <v>5995</v>
      </c>
    </row>
    <row r="1675" spans="1:2" x14ac:dyDescent="0.25">
      <c r="A1675" s="2" t="s">
        <v>7863</v>
      </c>
      <c r="B1675" s="2" t="s">
        <v>7864</v>
      </c>
    </row>
    <row r="1676" spans="1:2" x14ac:dyDescent="0.25">
      <c r="A1676" s="2" t="s">
        <v>7865</v>
      </c>
      <c r="B1676" s="2" t="s">
        <v>7866</v>
      </c>
    </row>
    <row r="1677" spans="1:2" x14ac:dyDescent="0.25">
      <c r="A1677" s="2" t="s">
        <v>7867</v>
      </c>
      <c r="B1677" s="2" t="s">
        <v>7868</v>
      </c>
    </row>
    <row r="1678" spans="1:2" ht="31.5" x14ac:dyDescent="0.25">
      <c r="A1678" s="2" t="s">
        <v>7869</v>
      </c>
      <c r="B1678" s="2" t="s">
        <v>7870</v>
      </c>
    </row>
    <row r="1679" spans="1:2" x14ac:dyDescent="0.25">
      <c r="A1679" s="2" t="s">
        <v>7871</v>
      </c>
      <c r="B1679" s="2" t="s">
        <v>7872</v>
      </c>
    </row>
    <row r="1680" spans="1:2" x14ac:dyDescent="0.25">
      <c r="A1680" s="2" t="s">
        <v>7873</v>
      </c>
      <c r="B1680" s="2" t="s">
        <v>7874</v>
      </c>
    </row>
    <row r="1681" spans="1:2" x14ac:dyDescent="0.25">
      <c r="A1681" s="2" t="s">
        <v>7875</v>
      </c>
      <c r="B1681" s="2" t="s">
        <v>7876</v>
      </c>
    </row>
    <row r="1682" spans="1:2" x14ac:dyDescent="0.25">
      <c r="A1682" s="2" t="s">
        <v>7877</v>
      </c>
      <c r="B1682" s="2" t="s">
        <v>7878</v>
      </c>
    </row>
    <row r="1683" spans="1:2" x14ac:dyDescent="0.25">
      <c r="A1683" s="2" t="s">
        <v>7879</v>
      </c>
      <c r="B1683" s="2" t="s">
        <v>7880</v>
      </c>
    </row>
    <row r="1684" spans="1:2" x14ac:dyDescent="0.25">
      <c r="A1684" s="2" t="s">
        <v>7881</v>
      </c>
      <c r="B1684" s="2" t="s">
        <v>7882</v>
      </c>
    </row>
    <row r="1685" spans="1:2" x14ac:dyDescent="0.25">
      <c r="A1685" s="2" t="s">
        <v>7883</v>
      </c>
      <c r="B1685" s="2" t="s">
        <v>7884</v>
      </c>
    </row>
    <row r="1686" spans="1:2" x14ac:dyDescent="0.25">
      <c r="A1686" s="2" t="s">
        <v>7885</v>
      </c>
      <c r="B1686" s="2" t="s">
        <v>7886</v>
      </c>
    </row>
    <row r="1687" spans="1:2" x14ac:dyDescent="0.25">
      <c r="A1687" s="2" t="s">
        <v>7887</v>
      </c>
      <c r="B1687" s="2" t="s">
        <v>7888</v>
      </c>
    </row>
    <row r="1688" spans="1:2" x14ac:dyDescent="0.25">
      <c r="A1688" s="2" t="s">
        <v>7889</v>
      </c>
      <c r="B1688" s="2" t="s">
        <v>7890</v>
      </c>
    </row>
    <row r="1689" spans="1:2" x14ac:dyDescent="0.25">
      <c r="A1689" s="2" t="s">
        <v>7891</v>
      </c>
      <c r="B1689" s="2" t="s">
        <v>7892</v>
      </c>
    </row>
    <row r="1690" spans="1:2" x14ac:dyDescent="0.25">
      <c r="A1690" s="2" t="s">
        <v>7893</v>
      </c>
      <c r="B1690" s="2" t="s">
        <v>7894</v>
      </c>
    </row>
    <row r="1691" spans="1:2" x14ac:dyDescent="0.25">
      <c r="A1691" s="2" t="s">
        <v>7895</v>
      </c>
      <c r="B1691" s="2" t="s">
        <v>7896</v>
      </c>
    </row>
    <row r="1692" spans="1:2" x14ac:dyDescent="0.25">
      <c r="A1692" s="2" t="s">
        <v>7897</v>
      </c>
      <c r="B1692" s="2" t="s">
        <v>7898</v>
      </c>
    </row>
    <row r="1693" spans="1:2" x14ac:dyDescent="0.25">
      <c r="A1693" s="2" t="s">
        <v>7899</v>
      </c>
      <c r="B1693" s="2" t="s">
        <v>7900</v>
      </c>
    </row>
    <row r="1694" spans="1:2" x14ac:dyDescent="0.25">
      <c r="A1694" s="2" t="s">
        <v>7901</v>
      </c>
      <c r="B1694" s="2" t="s">
        <v>6355</v>
      </c>
    </row>
    <row r="1695" spans="1:2" x14ac:dyDescent="0.25">
      <c r="A1695" s="2" t="s">
        <v>7902</v>
      </c>
      <c r="B1695" s="2" t="s">
        <v>6955</v>
      </c>
    </row>
    <row r="1696" spans="1:2" x14ac:dyDescent="0.25">
      <c r="A1696" s="2" t="s">
        <v>7903</v>
      </c>
      <c r="B1696" s="2" t="s">
        <v>7904</v>
      </c>
    </row>
    <row r="1697" spans="1:2" x14ac:dyDescent="0.25">
      <c r="A1697" s="2" t="s">
        <v>7905</v>
      </c>
      <c r="B1697" s="2" t="s">
        <v>7906</v>
      </c>
    </row>
    <row r="1698" spans="1:2" x14ac:dyDescent="0.25">
      <c r="A1698" s="2" t="s">
        <v>7907</v>
      </c>
      <c r="B1698" s="2" t="s">
        <v>7908</v>
      </c>
    </row>
    <row r="1699" spans="1:2" x14ac:dyDescent="0.25">
      <c r="A1699" s="2" t="s">
        <v>7909</v>
      </c>
      <c r="B1699" s="2" t="s">
        <v>7910</v>
      </c>
    </row>
    <row r="1700" spans="1:2" x14ac:dyDescent="0.25">
      <c r="A1700" s="2" t="s">
        <v>7911</v>
      </c>
      <c r="B1700" s="2" t="s">
        <v>7912</v>
      </c>
    </row>
    <row r="1701" spans="1:2" x14ac:dyDescent="0.25">
      <c r="A1701" s="2" t="s">
        <v>7913</v>
      </c>
      <c r="B1701" s="2" t="s">
        <v>7914</v>
      </c>
    </row>
    <row r="1702" spans="1:2" x14ac:dyDescent="0.25">
      <c r="A1702" s="2" t="s">
        <v>7915</v>
      </c>
      <c r="B1702" s="2" t="s">
        <v>7916</v>
      </c>
    </row>
    <row r="1703" spans="1:2" x14ac:dyDescent="0.25">
      <c r="A1703" s="2" t="s">
        <v>7917</v>
      </c>
      <c r="B1703" s="2" t="s">
        <v>5093</v>
      </c>
    </row>
    <row r="1704" spans="1:2" x14ac:dyDescent="0.25">
      <c r="A1704" s="2" t="s">
        <v>7918</v>
      </c>
      <c r="B1704" s="2" t="s">
        <v>7919</v>
      </c>
    </row>
    <row r="1705" spans="1:2" x14ac:dyDescent="0.25">
      <c r="A1705" s="2" t="s">
        <v>7920</v>
      </c>
      <c r="B1705" s="2" t="s">
        <v>7921</v>
      </c>
    </row>
    <row r="1706" spans="1:2" x14ac:dyDescent="0.25">
      <c r="A1706" s="2" t="s">
        <v>7922</v>
      </c>
      <c r="B1706" s="2" t="s">
        <v>7923</v>
      </c>
    </row>
    <row r="1707" spans="1:2" x14ac:dyDescent="0.25">
      <c r="A1707" s="2" t="s">
        <v>7924</v>
      </c>
      <c r="B1707" s="2" t="s">
        <v>7925</v>
      </c>
    </row>
    <row r="1708" spans="1:2" x14ac:dyDescent="0.25">
      <c r="A1708" s="2" t="s">
        <v>7926</v>
      </c>
      <c r="B1708" s="2" t="s">
        <v>5251</v>
      </c>
    </row>
    <row r="1709" spans="1:2" x14ac:dyDescent="0.25">
      <c r="A1709" s="2" t="s">
        <v>7927</v>
      </c>
      <c r="B1709" s="2" t="s">
        <v>7928</v>
      </c>
    </row>
    <row r="1710" spans="1:2" x14ac:dyDescent="0.25">
      <c r="A1710" s="2" t="s">
        <v>7929</v>
      </c>
      <c r="B1710" s="2" t="s">
        <v>7930</v>
      </c>
    </row>
    <row r="1711" spans="1:2" x14ac:dyDescent="0.25">
      <c r="A1711" s="2" t="s">
        <v>7931</v>
      </c>
      <c r="B1711" s="2" t="s">
        <v>7932</v>
      </c>
    </row>
    <row r="1712" spans="1:2" x14ac:dyDescent="0.25">
      <c r="A1712" s="2" t="s">
        <v>7933</v>
      </c>
      <c r="B1712" s="2" t="s">
        <v>7678</v>
      </c>
    </row>
    <row r="1713" spans="1:2" x14ac:dyDescent="0.25">
      <c r="A1713" s="2" t="s">
        <v>7934</v>
      </c>
      <c r="B1713" s="2" t="s">
        <v>5732</v>
      </c>
    </row>
    <row r="1714" spans="1:2" x14ac:dyDescent="0.25">
      <c r="A1714" s="2" t="s">
        <v>7935</v>
      </c>
      <c r="B1714" s="2" t="s">
        <v>7936</v>
      </c>
    </row>
    <row r="1715" spans="1:2" x14ac:dyDescent="0.25">
      <c r="A1715" s="2" t="s">
        <v>7937</v>
      </c>
      <c r="B1715" s="2" t="s">
        <v>7938</v>
      </c>
    </row>
    <row r="1716" spans="1:2" x14ac:dyDescent="0.25">
      <c r="A1716" s="2" t="s">
        <v>7939</v>
      </c>
      <c r="B1716" s="2" t="s">
        <v>7940</v>
      </c>
    </row>
    <row r="1717" spans="1:2" x14ac:dyDescent="0.25">
      <c r="A1717" s="2" t="s">
        <v>7941</v>
      </c>
      <c r="B1717" s="2" t="s">
        <v>7942</v>
      </c>
    </row>
    <row r="1718" spans="1:2" x14ac:dyDescent="0.25">
      <c r="A1718" s="2" t="s">
        <v>7943</v>
      </c>
      <c r="B1718" s="2" t="s">
        <v>7944</v>
      </c>
    </row>
    <row r="1719" spans="1:2" x14ac:dyDescent="0.25">
      <c r="A1719" s="2" t="s">
        <v>7945</v>
      </c>
      <c r="B1719" s="2" t="s">
        <v>7946</v>
      </c>
    </row>
    <row r="1720" spans="1:2" x14ac:dyDescent="0.25">
      <c r="A1720" s="2" t="s">
        <v>7947</v>
      </c>
      <c r="B1720" s="2" t="s">
        <v>7923</v>
      </c>
    </row>
    <row r="1721" spans="1:2" x14ac:dyDescent="0.25">
      <c r="A1721" s="2" t="s">
        <v>7948</v>
      </c>
      <c r="B1721" s="2" t="s">
        <v>7949</v>
      </c>
    </row>
    <row r="1722" spans="1:2" x14ac:dyDescent="0.25">
      <c r="A1722" s="2" t="s">
        <v>7950</v>
      </c>
      <c r="B1722" s="2" t="s">
        <v>7951</v>
      </c>
    </row>
    <row r="1723" spans="1:2" x14ac:dyDescent="0.25">
      <c r="A1723" s="2" t="s">
        <v>7952</v>
      </c>
      <c r="B1723" s="2" t="s">
        <v>7953</v>
      </c>
    </row>
    <row r="1724" spans="1:2" x14ac:dyDescent="0.25">
      <c r="A1724" s="2" t="s">
        <v>7954</v>
      </c>
      <c r="B1724" s="2" t="s">
        <v>7955</v>
      </c>
    </row>
    <row r="1725" spans="1:2" x14ac:dyDescent="0.25">
      <c r="A1725" s="2" t="s">
        <v>7956</v>
      </c>
      <c r="B1725" s="2" t="s">
        <v>7957</v>
      </c>
    </row>
    <row r="1726" spans="1:2" x14ac:dyDescent="0.25">
      <c r="A1726" s="2" t="s">
        <v>7958</v>
      </c>
      <c r="B1726" s="2" t="s">
        <v>7959</v>
      </c>
    </row>
    <row r="1727" spans="1:2" x14ac:dyDescent="0.25">
      <c r="A1727" s="2" t="s">
        <v>7960</v>
      </c>
      <c r="B1727" s="2" t="s">
        <v>7961</v>
      </c>
    </row>
    <row r="1729" spans="1:2" x14ac:dyDescent="0.25">
      <c r="A1729" s="2" t="s">
        <v>7962</v>
      </c>
      <c r="B1729" s="2" t="s">
        <v>4713</v>
      </c>
    </row>
    <row r="1731" spans="1:2" x14ac:dyDescent="0.25">
      <c r="A1731" s="2" t="s">
        <v>7963</v>
      </c>
      <c r="B1731" s="2" t="s">
        <v>7964</v>
      </c>
    </row>
    <row r="1732" spans="1:2" x14ac:dyDescent="0.25">
      <c r="A1732" s="2" t="s">
        <v>7965</v>
      </c>
      <c r="B1732" s="2" t="s">
        <v>7966</v>
      </c>
    </row>
    <row r="1733" spans="1:2" x14ac:dyDescent="0.25">
      <c r="A1733" s="2" t="s">
        <v>7967</v>
      </c>
      <c r="B1733" s="2" t="s">
        <v>7968</v>
      </c>
    </row>
    <row r="1734" spans="1:2" x14ac:dyDescent="0.25">
      <c r="A1734" s="2" t="s">
        <v>7969</v>
      </c>
      <c r="B1734" s="2" t="s">
        <v>7970</v>
      </c>
    </row>
    <row r="1735" spans="1:2" x14ac:dyDescent="0.25">
      <c r="A1735" s="2" t="s">
        <v>7971</v>
      </c>
      <c r="B1735" s="2" t="s">
        <v>6878</v>
      </c>
    </row>
    <row r="1736" spans="1:2" x14ac:dyDescent="0.25">
      <c r="A1736" s="2" t="s">
        <v>7972</v>
      </c>
      <c r="B1736" s="2" t="s">
        <v>7973</v>
      </c>
    </row>
    <row r="1737" spans="1:2" x14ac:dyDescent="0.25">
      <c r="A1737" s="2" t="s">
        <v>7974</v>
      </c>
      <c r="B1737" s="2" t="s">
        <v>7975</v>
      </c>
    </row>
    <row r="1738" spans="1:2" x14ac:dyDescent="0.25">
      <c r="A1738" s="2" t="s">
        <v>7976</v>
      </c>
      <c r="B1738" s="2" t="s">
        <v>7977</v>
      </c>
    </row>
    <row r="1739" spans="1:2" x14ac:dyDescent="0.25">
      <c r="A1739" s="2" t="s">
        <v>7978</v>
      </c>
      <c r="B1739" s="2" t="s">
        <v>7979</v>
      </c>
    </row>
    <row r="1740" spans="1:2" x14ac:dyDescent="0.25">
      <c r="A1740" s="2" t="s">
        <v>7980</v>
      </c>
      <c r="B1740" s="2" t="s">
        <v>7981</v>
      </c>
    </row>
    <row r="1741" spans="1:2" x14ac:dyDescent="0.25">
      <c r="A1741" s="2" t="s">
        <v>7982</v>
      </c>
      <c r="B1741" s="2" t="s">
        <v>5634</v>
      </c>
    </row>
    <row r="1742" spans="1:2" x14ac:dyDescent="0.25">
      <c r="A1742" s="2" t="s">
        <v>7983</v>
      </c>
      <c r="B1742" s="2" t="s">
        <v>7984</v>
      </c>
    </row>
    <row r="1743" spans="1:2" x14ac:dyDescent="0.25">
      <c r="A1743" s="2" t="s">
        <v>7985</v>
      </c>
      <c r="B1743" s="2" t="s">
        <v>7986</v>
      </c>
    </row>
    <row r="1744" spans="1:2" x14ac:dyDescent="0.25">
      <c r="A1744" s="2" t="s">
        <v>7987</v>
      </c>
      <c r="B1744" s="2" t="s">
        <v>7988</v>
      </c>
    </row>
    <row r="1745" spans="1:2" x14ac:dyDescent="0.25">
      <c r="A1745" s="2" t="s">
        <v>7989</v>
      </c>
      <c r="B1745" s="2" t="s">
        <v>6295</v>
      </c>
    </row>
    <row r="1746" spans="1:2" x14ac:dyDescent="0.25">
      <c r="A1746" s="2" t="s">
        <v>7990</v>
      </c>
      <c r="B1746" s="2" t="s">
        <v>7991</v>
      </c>
    </row>
    <row r="1747" spans="1:2" x14ac:dyDescent="0.25">
      <c r="A1747" s="2" t="s">
        <v>7992</v>
      </c>
      <c r="B1747" s="2" t="s">
        <v>7993</v>
      </c>
    </row>
    <row r="1748" spans="1:2" x14ac:dyDescent="0.25">
      <c r="A1748" s="2" t="s">
        <v>7994</v>
      </c>
      <c r="B1748" s="2" t="s">
        <v>7995</v>
      </c>
    </row>
    <row r="1749" spans="1:2" x14ac:dyDescent="0.25">
      <c r="A1749" s="2" t="s">
        <v>7996</v>
      </c>
      <c r="B1749" s="2" t="s">
        <v>7997</v>
      </c>
    </row>
    <row r="1750" spans="1:2" x14ac:dyDescent="0.25">
      <c r="A1750" s="2" t="s">
        <v>7998</v>
      </c>
      <c r="B1750" s="2" t="s">
        <v>7999</v>
      </c>
    </row>
    <row r="1751" spans="1:2" x14ac:dyDescent="0.25">
      <c r="A1751" s="2" t="s">
        <v>8000</v>
      </c>
      <c r="B1751" s="2" t="s">
        <v>5004</v>
      </c>
    </row>
    <row r="1752" spans="1:2" x14ac:dyDescent="0.25">
      <c r="A1752" s="2" t="s">
        <v>8001</v>
      </c>
      <c r="B1752" s="2" t="s">
        <v>8002</v>
      </c>
    </row>
    <row r="1753" spans="1:2" ht="31.5" x14ac:dyDescent="0.25">
      <c r="A1753" s="2" t="s">
        <v>8003</v>
      </c>
      <c r="B1753" s="2" t="s">
        <v>8004</v>
      </c>
    </row>
    <row r="1754" spans="1:2" x14ac:dyDescent="0.25">
      <c r="A1754" s="2" t="s">
        <v>8005</v>
      </c>
      <c r="B1754" s="2" t="s">
        <v>8006</v>
      </c>
    </row>
    <row r="1755" spans="1:2" x14ac:dyDescent="0.25">
      <c r="A1755" s="2" t="s">
        <v>8007</v>
      </c>
      <c r="B1755" s="2" t="s">
        <v>8008</v>
      </c>
    </row>
    <row r="1756" spans="1:2" x14ac:dyDescent="0.25">
      <c r="A1756" s="2" t="s">
        <v>8009</v>
      </c>
      <c r="B1756" s="2" t="s">
        <v>8010</v>
      </c>
    </row>
    <row r="1757" spans="1:2" x14ac:dyDescent="0.25">
      <c r="A1757" s="2" t="s">
        <v>8011</v>
      </c>
      <c r="B1757" s="2" t="s">
        <v>8012</v>
      </c>
    </row>
    <row r="1758" spans="1:2" x14ac:dyDescent="0.25">
      <c r="A1758" s="2" t="s">
        <v>8013</v>
      </c>
      <c r="B1758" s="2" t="s">
        <v>8014</v>
      </c>
    </row>
    <row r="1759" spans="1:2" x14ac:dyDescent="0.25">
      <c r="A1759" s="2" t="s">
        <v>8015</v>
      </c>
      <c r="B1759" s="2" t="s">
        <v>8016</v>
      </c>
    </row>
    <row r="1760" spans="1:2" x14ac:dyDescent="0.25">
      <c r="A1760" s="2" t="s">
        <v>8017</v>
      </c>
      <c r="B1760" s="2" t="s">
        <v>8018</v>
      </c>
    </row>
    <row r="1761" spans="1:2" x14ac:dyDescent="0.25">
      <c r="A1761" s="2" t="s">
        <v>8019</v>
      </c>
      <c r="B1761" s="2" t="s">
        <v>8020</v>
      </c>
    </row>
    <row r="1762" spans="1:2" x14ac:dyDescent="0.25">
      <c r="A1762" s="2" t="s">
        <v>8021</v>
      </c>
      <c r="B1762" s="2" t="s">
        <v>8022</v>
      </c>
    </row>
    <row r="1763" spans="1:2" x14ac:dyDescent="0.25">
      <c r="A1763" s="2" t="s">
        <v>8023</v>
      </c>
      <c r="B1763" s="2" t="s">
        <v>8024</v>
      </c>
    </row>
    <row r="1764" spans="1:2" x14ac:dyDescent="0.25">
      <c r="A1764" s="2" t="s">
        <v>8025</v>
      </c>
      <c r="B1764" s="2" t="s">
        <v>8026</v>
      </c>
    </row>
    <row r="1765" spans="1:2" x14ac:dyDescent="0.25">
      <c r="A1765" s="2" t="s">
        <v>8027</v>
      </c>
      <c r="B1765" s="2" t="s">
        <v>8028</v>
      </c>
    </row>
    <row r="1766" spans="1:2" x14ac:dyDescent="0.25">
      <c r="A1766" s="2" t="s">
        <v>8029</v>
      </c>
      <c r="B1766" s="2" t="s">
        <v>8030</v>
      </c>
    </row>
    <row r="1767" spans="1:2" x14ac:dyDescent="0.25">
      <c r="A1767" s="2" t="s">
        <v>8031</v>
      </c>
      <c r="B1767" s="2" t="s">
        <v>8032</v>
      </c>
    </row>
    <row r="1768" spans="1:2" x14ac:dyDescent="0.25">
      <c r="A1768" s="2" t="s">
        <v>8033</v>
      </c>
      <c r="B1768" s="2" t="s">
        <v>8034</v>
      </c>
    </row>
    <row r="1769" spans="1:2" x14ac:dyDescent="0.25">
      <c r="A1769" s="2" t="s">
        <v>8035</v>
      </c>
      <c r="B1769" s="2" t="s">
        <v>8036</v>
      </c>
    </row>
    <row r="1770" spans="1:2" x14ac:dyDescent="0.25">
      <c r="A1770" s="2" t="s">
        <v>8037</v>
      </c>
      <c r="B1770" s="2" t="s">
        <v>8038</v>
      </c>
    </row>
    <row r="1771" spans="1:2" x14ac:dyDescent="0.25">
      <c r="A1771" s="2" t="s">
        <v>8039</v>
      </c>
      <c r="B1771" s="2" t="s">
        <v>5579</v>
      </c>
    </row>
    <row r="1772" spans="1:2" x14ac:dyDescent="0.25">
      <c r="A1772" s="2" t="s">
        <v>8040</v>
      </c>
      <c r="B1772" s="2" t="s">
        <v>8041</v>
      </c>
    </row>
    <row r="1773" spans="1:2" x14ac:dyDescent="0.25">
      <c r="A1773" s="2" t="s">
        <v>8042</v>
      </c>
      <c r="B1773" s="2" t="s">
        <v>8043</v>
      </c>
    </row>
    <row r="1774" spans="1:2" x14ac:dyDescent="0.25">
      <c r="A1774" s="2" t="s">
        <v>8044</v>
      </c>
      <c r="B1774" s="2" t="s">
        <v>8045</v>
      </c>
    </row>
    <row r="1775" spans="1:2" x14ac:dyDescent="0.25">
      <c r="A1775" s="2" t="s">
        <v>8046</v>
      </c>
      <c r="B1775" s="2" t="s">
        <v>8047</v>
      </c>
    </row>
    <row r="1776" spans="1:2" x14ac:dyDescent="0.25">
      <c r="A1776" s="2" t="s">
        <v>8048</v>
      </c>
      <c r="B1776" s="2" t="s">
        <v>4874</v>
      </c>
    </row>
    <row r="1777" spans="1:2" x14ac:dyDescent="0.25">
      <c r="A1777" s="2" t="s">
        <v>8049</v>
      </c>
      <c r="B1777" s="2" t="s">
        <v>8050</v>
      </c>
    </row>
    <row r="1778" spans="1:2" x14ac:dyDescent="0.25">
      <c r="A1778" s="2" t="s">
        <v>8051</v>
      </c>
      <c r="B1778" s="2" t="s">
        <v>8052</v>
      </c>
    </row>
    <row r="1779" spans="1:2" x14ac:dyDescent="0.25">
      <c r="A1779" s="2" t="s">
        <v>8053</v>
      </c>
      <c r="B1779" s="2" t="s">
        <v>8054</v>
      </c>
    </row>
    <row r="1780" spans="1:2" x14ac:dyDescent="0.25">
      <c r="A1780" s="2" t="s">
        <v>8055</v>
      </c>
      <c r="B1780" s="2" t="s">
        <v>8056</v>
      </c>
    </row>
    <row r="1781" spans="1:2" x14ac:dyDescent="0.25">
      <c r="A1781" s="2" t="s">
        <v>8057</v>
      </c>
      <c r="B1781" s="2" t="s">
        <v>8058</v>
      </c>
    </row>
    <row r="1782" spans="1:2" x14ac:dyDescent="0.25">
      <c r="A1782" s="2" t="s">
        <v>8059</v>
      </c>
      <c r="B1782" s="2" t="s">
        <v>8060</v>
      </c>
    </row>
    <row r="1783" spans="1:2" x14ac:dyDescent="0.25">
      <c r="A1783" s="2" t="s">
        <v>8061</v>
      </c>
      <c r="B1783" s="2" t="s">
        <v>8062</v>
      </c>
    </row>
    <row r="1784" spans="1:2" x14ac:dyDescent="0.25">
      <c r="A1784" s="2" t="s">
        <v>8063</v>
      </c>
      <c r="B1784" s="2" t="s">
        <v>8064</v>
      </c>
    </row>
    <row r="1785" spans="1:2" x14ac:dyDescent="0.25">
      <c r="A1785" s="2" t="s">
        <v>8065</v>
      </c>
      <c r="B1785" s="2" t="s">
        <v>8066</v>
      </c>
    </row>
    <row r="1786" spans="1:2" x14ac:dyDescent="0.25">
      <c r="A1786" s="2" t="s">
        <v>8067</v>
      </c>
      <c r="B1786" s="2" t="s">
        <v>7855</v>
      </c>
    </row>
    <row r="1787" spans="1:2" x14ac:dyDescent="0.25">
      <c r="A1787" s="2" t="s">
        <v>8068</v>
      </c>
      <c r="B1787" s="2" t="s">
        <v>8069</v>
      </c>
    </row>
    <row r="1788" spans="1:2" x14ac:dyDescent="0.25">
      <c r="A1788" s="2" t="s">
        <v>8070</v>
      </c>
      <c r="B1788" s="2" t="s">
        <v>7896</v>
      </c>
    </row>
    <row r="1789" spans="1:2" x14ac:dyDescent="0.25">
      <c r="A1789" s="2" t="s">
        <v>8071</v>
      </c>
      <c r="B1789" s="2" t="s">
        <v>5823</v>
      </c>
    </row>
    <row r="1790" spans="1:2" x14ac:dyDescent="0.25">
      <c r="A1790" s="2" t="s">
        <v>8072</v>
      </c>
      <c r="B1790" s="2" t="s">
        <v>8073</v>
      </c>
    </row>
    <row r="1791" spans="1:2" x14ac:dyDescent="0.25">
      <c r="A1791" s="2" t="s">
        <v>8074</v>
      </c>
      <c r="B1791" s="2" t="s">
        <v>8075</v>
      </c>
    </row>
    <row r="1792" spans="1:2" x14ac:dyDescent="0.25">
      <c r="A1792" s="2" t="s">
        <v>8076</v>
      </c>
      <c r="B1792" s="2" t="s">
        <v>8077</v>
      </c>
    </row>
    <row r="1793" spans="1:2" x14ac:dyDescent="0.25">
      <c r="A1793" s="2" t="s">
        <v>8078</v>
      </c>
      <c r="B1793" s="2" t="s">
        <v>8079</v>
      </c>
    </row>
    <row r="1794" spans="1:2" x14ac:dyDescent="0.25">
      <c r="A1794" s="2" t="s">
        <v>8080</v>
      </c>
      <c r="B1794" s="2" t="s">
        <v>8081</v>
      </c>
    </row>
    <row r="1795" spans="1:2" x14ac:dyDescent="0.25">
      <c r="A1795" s="2" t="s">
        <v>8082</v>
      </c>
      <c r="B1795" s="2" t="s">
        <v>6295</v>
      </c>
    </row>
    <row r="1796" spans="1:2" x14ac:dyDescent="0.25">
      <c r="A1796" s="2" t="s">
        <v>8083</v>
      </c>
      <c r="B1796" s="2" t="s">
        <v>8084</v>
      </c>
    </row>
    <row r="1797" spans="1:2" x14ac:dyDescent="0.25">
      <c r="A1797" s="2" t="s">
        <v>8085</v>
      </c>
      <c r="B1797" s="2" t="s">
        <v>8086</v>
      </c>
    </row>
    <row r="1798" spans="1:2" x14ac:dyDescent="0.25">
      <c r="A1798" s="2" t="s">
        <v>8087</v>
      </c>
      <c r="B1798" s="2" t="s">
        <v>8088</v>
      </c>
    </row>
    <row r="1799" spans="1:2" x14ac:dyDescent="0.25">
      <c r="A1799" s="2" t="s">
        <v>8089</v>
      </c>
      <c r="B1799" s="2" t="s">
        <v>8090</v>
      </c>
    </row>
    <row r="1800" spans="1:2" x14ac:dyDescent="0.25">
      <c r="A1800" s="2" t="s">
        <v>8091</v>
      </c>
      <c r="B1800" s="2" t="s">
        <v>8092</v>
      </c>
    </row>
    <row r="1801" spans="1:2" x14ac:dyDescent="0.25">
      <c r="A1801" s="2" t="s">
        <v>8093</v>
      </c>
      <c r="B1801" s="2" t="s">
        <v>8094</v>
      </c>
    </row>
    <row r="1802" spans="1:2" x14ac:dyDescent="0.25">
      <c r="A1802" s="2" t="s">
        <v>8095</v>
      </c>
      <c r="B1802" s="2" t="s">
        <v>8096</v>
      </c>
    </row>
    <row r="1803" spans="1:2" x14ac:dyDescent="0.25">
      <c r="A1803" s="2" t="s">
        <v>8097</v>
      </c>
      <c r="B1803" s="2" t="s">
        <v>8098</v>
      </c>
    </row>
    <row r="1804" spans="1:2" x14ac:dyDescent="0.25">
      <c r="A1804" s="2" t="s">
        <v>8099</v>
      </c>
      <c r="B1804" s="2" t="s">
        <v>8100</v>
      </c>
    </row>
    <row r="1805" spans="1:2" x14ac:dyDescent="0.25">
      <c r="A1805" s="2" t="s">
        <v>8101</v>
      </c>
      <c r="B1805" s="2" t="s">
        <v>8102</v>
      </c>
    </row>
    <row r="1806" spans="1:2" x14ac:dyDescent="0.25">
      <c r="A1806" s="2" t="s">
        <v>8103</v>
      </c>
      <c r="B1806" s="2" t="s">
        <v>8104</v>
      </c>
    </row>
    <row r="1807" spans="1:2" x14ac:dyDescent="0.25">
      <c r="A1807" s="2" t="s">
        <v>8105</v>
      </c>
      <c r="B1807" s="2" t="s">
        <v>8106</v>
      </c>
    </row>
    <row r="1808" spans="1:2" x14ac:dyDescent="0.25">
      <c r="A1808" s="2" t="s">
        <v>8107</v>
      </c>
      <c r="B1808" s="2" t="s">
        <v>8108</v>
      </c>
    </row>
    <row r="1809" spans="1:2" x14ac:dyDescent="0.25">
      <c r="A1809" s="2" t="s">
        <v>8109</v>
      </c>
      <c r="B1809" s="2" t="s">
        <v>5217</v>
      </c>
    </row>
    <row r="1810" spans="1:2" x14ac:dyDescent="0.25">
      <c r="A1810" s="2" t="s">
        <v>8110</v>
      </c>
      <c r="B1810" s="2" t="s">
        <v>8111</v>
      </c>
    </row>
    <row r="1811" spans="1:2" x14ac:dyDescent="0.25">
      <c r="A1811" s="2" t="s">
        <v>8112</v>
      </c>
      <c r="B1811" s="2" t="s">
        <v>8113</v>
      </c>
    </row>
    <row r="1812" spans="1:2" x14ac:dyDescent="0.25">
      <c r="A1812" s="2" t="s">
        <v>8114</v>
      </c>
      <c r="B1812" s="2" t="s">
        <v>6902</v>
      </c>
    </row>
    <row r="1813" spans="1:2" x14ac:dyDescent="0.25">
      <c r="A1813" s="2" t="s">
        <v>8115</v>
      </c>
      <c r="B1813" s="2" t="s">
        <v>8116</v>
      </c>
    </row>
    <row r="1814" spans="1:2" x14ac:dyDescent="0.25">
      <c r="A1814" s="2" t="s">
        <v>8117</v>
      </c>
      <c r="B1814" s="2" t="s">
        <v>7205</v>
      </c>
    </row>
    <row r="1815" spans="1:2" x14ac:dyDescent="0.25">
      <c r="A1815" s="2" t="s">
        <v>8118</v>
      </c>
      <c r="B1815" s="2" t="s">
        <v>8119</v>
      </c>
    </row>
    <row r="1816" spans="1:2" x14ac:dyDescent="0.25">
      <c r="A1816" s="2" t="s">
        <v>8120</v>
      </c>
      <c r="B1816" s="2" t="s">
        <v>8121</v>
      </c>
    </row>
    <row r="1817" spans="1:2" x14ac:dyDescent="0.25">
      <c r="A1817" s="2" t="s">
        <v>8122</v>
      </c>
      <c r="B1817" s="2" t="s">
        <v>8123</v>
      </c>
    </row>
    <row r="1818" spans="1:2" x14ac:dyDescent="0.25">
      <c r="A1818" s="2" t="s">
        <v>8124</v>
      </c>
      <c r="B1818" s="2" t="s">
        <v>8125</v>
      </c>
    </row>
    <row r="1819" spans="1:2" x14ac:dyDescent="0.25">
      <c r="A1819" s="2" t="s">
        <v>8126</v>
      </c>
      <c r="B1819" s="2" t="s">
        <v>8127</v>
      </c>
    </row>
    <row r="1820" spans="1:2" x14ac:dyDescent="0.25">
      <c r="A1820" s="2" t="s">
        <v>8128</v>
      </c>
      <c r="B1820" s="2" t="s">
        <v>8129</v>
      </c>
    </row>
    <row r="1821" spans="1:2" x14ac:dyDescent="0.25">
      <c r="A1821" s="2" t="s">
        <v>8130</v>
      </c>
      <c r="B1821" s="2" t="s">
        <v>8131</v>
      </c>
    </row>
    <row r="1822" spans="1:2" x14ac:dyDescent="0.25">
      <c r="A1822" s="2" t="s">
        <v>8132</v>
      </c>
      <c r="B1822" s="2" t="s">
        <v>8133</v>
      </c>
    </row>
    <row r="1823" spans="1:2" x14ac:dyDescent="0.25">
      <c r="A1823" s="2" t="s">
        <v>8134</v>
      </c>
      <c r="B1823" s="2" t="s">
        <v>8135</v>
      </c>
    </row>
    <row r="1824" spans="1:2" x14ac:dyDescent="0.25">
      <c r="A1824" s="2" t="s">
        <v>8136</v>
      </c>
      <c r="B1824" s="2" t="s">
        <v>8137</v>
      </c>
    </row>
    <row r="1825" spans="1:2" x14ac:dyDescent="0.25">
      <c r="A1825" s="2" t="s">
        <v>8138</v>
      </c>
      <c r="B1825" s="2" t="s">
        <v>8139</v>
      </c>
    </row>
    <row r="1826" spans="1:2" x14ac:dyDescent="0.25">
      <c r="A1826" s="2" t="s">
        <v>8140</v>
      </c>
      <c r="B1826" s="2" t="s">
        <v>8141</v>
      </c>
    </row>
    <row r="1827" spans="1:2" x14ac:dyDescent="0.25">
      <c r="A1827" s="2" t="s">
        <v>8142</v>
      </c>
      <c r="B1827" s="2" t="s">
        <v>8143</v>
      </c>
    </row>
    <row r="1828" spans="1:2" x14ac:dyDescent="0.25">
      <c r="A1828" s="2" t="s">
        <v>8144</v>
      </c>
      <c r="B1828" s="2" t="s">
        <v>8145</v>
      </c>
    </row>
    <row r="1829" spans="1:2" x14ac:dyDescent="0.25">
      <c r="A1829" s="2" t="s">
        <v>8146</v>
      </c>
      <c r="B1829" s="2" t="s">
        <v>7203</v>
      </c>
    </row>
    <row r="1830" spans="1:2" x14ac:dyDescent="0.25">
      <c r="A1830" s="2" t="s">
        <v>8147</v>
      </c>
      <c r="B1830" s="2" t="s">
        <v>8148</v>
      </c>
    </row>
    <row r="1831" spans="1:2" x14ac:dyDescent="0.25">
      <c r="A1831" s="2" t="s">
        <v>8149</v>
      </c>
      <c r="B1831" s="2" t="s">
        <v>8150</v>
      </c>
    </row>
    <row r="1832" spans="1:2" x14ac:dyDescent="0.25">
      <c r="A1832" s="2" t="s">
        <v>8151</v>
      </c>
      <c r="B1832" s="2" t="s">
        <v>8152</v>
      </c>
    </row>
    <row r="1833" spans="1:2" x14ac:dyDescent="0.25">
      <c r="A1833" s="2" t="s">
        <v>8153</v>
      </c>
      <c r="B1833" s="2" t="s">
        <v>8154</v>
      </c>
    </row>
    <row r="1834" spans="1:2" x14ac:dyDescent="0.25">
      <c r="A1834" s="2" t="s">
        <v>8155</v>
      </c>
      <c r="B1834" s="2" t="s">
        <v>8156</v>
      </c>
    </row>
    <row r="1835" spans="1:2" x14ac:dyDescent="0.25">
      <c r="A1835" s="2" t="s">
        <v>8157</v>
      </c>
      <c r="B1835" s="2" t="s">
        <v>5787</v>
      </c>
    </row>
    <row r="1836" spans="1:2" x14ac:dyDescent="0.25">
      <c r="A1836" s="2" t="s">
        <v>8158</v>
      </c>
      <c r="B1836" s="2" t="s">
        <v>8159</v>
      </c>
    </row>
    <row r="1837" spans="1:2" x14ac:dyDescent="0.25">
      <c r="A1837" s="2" t="s">
        <v>8160</v>
      </c>
      <c r="B1837" s="2" t="s">
        <v>8161</v>
      </c>
    </row>
    <row r="1838" spans="1:2" x14ac:dyDescent="0.25">
      <c r="A1838" s="2" t="s">
        <v>8162</v>
      </c>
      <c r="B1838" s="2" t="s">
        <v>8163</v>
      </c>
    </row>
    <row r="1839" spans="1:2" x14ac:dyDescent="0.25">
      <c r="A1839" s="2" t="s">
        <v>8164</v>
      </c>
      <c r="B1839" s="2" t="s">
        <v>8165</v>
      </c>
    </row>
    <row r="1840" spans="1:2" x14ac:dyDescent="0.25">
      <c r="A1840" s="2" t="s">
        <v>8166</v>
      </c>
      <c r="B1840" s="2" t="s">
        <v>8167</v>
      </c>
    </row>
    <row r="1841" spans="1:2" x14ac:dyDescent="0.25">
      <c r="A1841" s="2" t="s">
        <v>8168</v>
      </c>
      <c r="B1841" s="2" t="s">
        <v>6494</v>
      </c>
    </row>
    <row r="1842" spans="1:2" x14ac:dyDescent="0.25">
      <c r="A1842" s="2" t="s">
        <v>8169</v>
      </c>
      <c r="B1842" s="2" t="s">
        <v>8170</v>
      </c>
    </row>
    <row r="1843" spans="1:2" x14ac:dyDescent="0.25">
      <c r="A1843" s="2" t="s">
        <v>8171</v>
      </c>
      <c r="B1843" s="2" t="s">
        <v>5235</v>
      </c>
    </row>
    <row r="1844" spans="1:2" x14ac:dyDescent="0.25">
      <c r="A1844" s="2" t="s">
        <v>8172</v>
      </c>
      <c r="B1844" s="2" t="s">
        <v>8173</v>
      </c>
    </row>
    <row r="1845" spans="1:2" x14ac:dyDescent="0.25">
      <c r="A1845" s="2" t="s">
        <v>8174</v>
      </c>
      <c r="B1845" s="2" t="s">
        <v>8175</v>
      </c>
    </row>
    <row r="1846" spans="1:2" x14ac:dyDescent="0.25">
      <c r="A1846" s="2" t="s">
        <v>8176</v>
      </c>
      <c r="B1846" s="2" t="s">
        <v>8177</v>
      </c>
    </row>
    <row r="1847" spans="1:2" x14ac:dyDescent="0.25">
      <c r="A1847" s="2" t="s">
        <v>8178</v>
      </c>
      <c r="B1847" s="2" t="s">
        <v>8179</v>
      </c>
    </row>
    <row r="1848" spans="1:2" x14ac:dyDescent="0.25">
      <c r="A1848" s="2" t="s">
        <v>8180</v>
      </c>
      <c r="B1848" s="2" t="s">
        <v>8181</v>
      </c>
    </row>
    <row r="1849" spans="1:2" x14ac:dyDescent="0.25">
      <c r="A1849" s="2" t="s">
        <v>8182</v>
      </c>
      <c r="B1849" s="2" t="s">
        <v>7140</v>
      </c>
    </row>
    <row r="1850" spans="1:2" x14ac:dyDescent="0.25">
      <c r="A1850" s="2" t="s">
        <v>8183</v>
      </c>
      <c r="B1850" s="2" t="s">
        <v>8184</v>
      </c>
    </row>
    <row r="1851" spans="1:2" x14ac:dyDescent="0.25">
      <c r="A1851" s="2" t="s">
        <v>8185</v>
      </c>
      <c r="B1851" s="2" t="s">
        <v>8186</v>
      </c>
    </row>
    <row r="1852" spans="1:2" x14ac:dyDescent="0.25">
      <c r="A1852" s="2" t="s">
        <v>8187</v>
      </c>
      <c r="B1852" s="2" t="s">
        <v>8188</v>
      </c>
    </row>
    <row r="1853" spans="1:2" x14ac:dyDescent="0.25">
      <c r="A1853" s="2" t="s">
        <v>8189</v>
      </c>
      <c r="B1853" s="2" t="s">
        <v>8190</v>
      </c>
    </row>
    <row r="1854" spans="1:2" x14ac:dyDescent="0.25">
      <c r="A1854" s="2" t="s">
        <v>8191</v>
      </c>
      <c r="B1854" s="2" t="s">
        <v>8192</v>
      </c>
    </row>
    <row r="1855" spans="1:2" x14ac:dyDescent="0.25">
      <c r="A1855" s="2" t="s">
        <v>8193</v>
      </c>
      <c r="B1855" s="2" t="s">
        <v>8194</v>
      </c>
    </row>
    <row r="1856" spans="1:2" x14ac:dyDescent="0.25">
      <c r="A1856" s="2" t="s">
        <v>8195</v>
      </c>
      <c r="B1856" s="2" t="s">
        <v>8196</v>
      </c>
    </row>
    <row r="1857" spans="1:2" x14ac:dyDescent="0.25">
      <c r="A1857" s="2" t="s">
        <v>8197</v>
      </c>
      <c r="B1857" s="2" t="s">
        <v>8198</v>
      </c>
    </row>
    <row r="1858" spans="1:2" x14ac:dyDescent="0.25">
      <c r="A1858" s="2" t="s">
        <v>8199</v>
      </c>
      <c r="B1858" s="2" t="s">
        <v>8100</v>
      </c>
    </row>
    <row r="1859" spans="1:2" x14ac:dyDescent="0.25">
      <c r="A1859" s="2" t="s">
        <v>8200</v>
      </c>
      <c r="B1859" s="2" t="s">
        <v>8201</v>
      </c>
    </row>
    <row r="1860" spans="1:2" x14ac:dyDescent="0.25">
      <c r="A1860" s="2" t="s">
        <v>8202</v>
      </c>
      <c r="B1860" s="2" t="s">
        <v>5229</v>
      </c>
    </row>
    <row r="1861" spans="1:2" x14ac:dyDescent="0.25">
      <c r="A1861" s="2" t="s">
        <v>8203</v>
      </c>
      <c r="B1861" s="2" t="s">
        <v>8204</v>
      </c>
    </row>
    <row r="1862" spans="1:2" x14ac:dyDescent="0.25">
      <c r="A1862" s="2" t="s">
        <v>8205</v>
      </c>
      <c r="B1862" s="2" t="s">
        <v>8206</v>
      </c>
    </row>
    <row r="1863" spans="1:2" x14ac:dyDescent="0.25">
      <c r="A1863" s="2" t="s">
        <v>8207</v>
      </c>
      <c r="B1863" s="2" t="s">
        <v>8208</v>
      </c>
    </row>
    <row r="1864" spans="1:2" x14ac:dyDescent="0.25">
      <c r="A1864" s="2" t="s">
        <v>8209</v>
      </c>
      <c r="B1864" s="2" t="s">
        <v>8210</v>
      </c>
    </row>
    <row r="1865" spans="1:2" x14ac:dyDescent="0.25">
      <c r="A1865" s="2" t="s">
        <v>8211</v>
      </c>
      <c r="B1865" s="2" t="s">
        <v>8212</v>
      </c>
    </row>
    <row r="1866" spans="1:2" x14ac:dyDescent="0.25">
      <c r="A1866" s="2" t="s">
        <v>8213</v>
      </c>
      <c r="B1866" s="2" t="s">
        <v>6900</v>
      </c>
    </row>
    <row r="1867" spans="1:2" x14ac:dyDescent="0.25">
      <c r="A1867" s="2" t="s">
        <v>8214</v>
      </c>
      <c r="B1867" s="2" t="s">
        <v>7923</v>
      </c>
    </row>
    <row r="1868" spans="1:2" x14ac:dyDescent="0.25">
      <c r="A1868" s="2" t="s">
        <v>8215</v>
      </c>
      <c r="B1868" s="2" t="s">
        <v>8216</v>
      </c>
    </row>
    <row r="1869" spans="1:2" x14ac:dyDescent="0.25">
      <c r="A1869" s="2" t="s">
        <v>8217</v>
      </c>
      <c r="B1869" s="2" t="s">
        <v>8218</v>
      </c>
    </row>
    <row r="1870" spans="1:2" x14ac:dyDescent="0.25">
      <c r="A1870" s="2" t="s">
        <v>8219</v>
      </c>
      <c r="B1870" s="2" t="s">
        <v>5989</v>
      </c>
    </row>
    <row r="1871" spans="1:2" x14ac:dyDescent="0.25">
      <c r="A1871" s="2" t="s">
        <v>8220</v>
      </c>
      <c r="B1871" s="2" t="s">
        <v>8221</v>
      </c>
    </row>
    <row r="1872" spans="1:2" x14ac:dyDescent="0.25">
      <c r="A1872" s="2" t="s">
        <v>8222</v>
      </c>
      <c r="B1872" s="2" t="s">
        <v>8223</v>
      </c>
    </row>
    <row r="1873" spans="1:2" x14ac:dyDescent="0.25">
      <c r="A1873" s="2" t="s">
        <v>8224</v>
      </c>
      <c r="B1873" s="2" t="s">
        <v>5560</v>
      </c>
    </row>
    <row r="1874" spans="1:2" x14ac:dyDescent="0.25">
      <c r="A1874" s="2" t="s">
        <v>8225</v>
      </c>
      <c r="B1874" s="2" t="s">
        <v>5819</v>
      </c>
    </row>
    <row r="1875" spans="1:2" x14ac:dyDescent="0.25">
      <c r="A1875" s="2" t="s">
        <v>8226</v>
      </c>
      <c r="B1875" s="2" t="s">
        <v>8227</v>
      </c>
    </row>
    <row r="1876" spans="1:2" x14ac:dyDescent="0.25">
      <c r="A1876" s="2" t="s">
        <v>8228</v>
      </c>
      <c r="B1876" s="2" t="s">
        <v>8229</v>
      </c>
    </row>
    <row r="1877" spans="1:2" ht="31.5" x14ac:dyDescent="0.25">
      <c r="A1877" s="2" t="s">
        <v>8230</v>
      </c>
      <c r="B1877" s="2" t="s">
        <v>8231</v>
      </c>
    </row>
    <row r="1878" spans="1:2" x14ac:dyDescent="0.25">
      <c r="A1878" s="2" t="s">
        <v>8232</v>
      </c>
      <c r="B1878" s="2" t="s">
        <v>8233</v>
      </c>
    </row>
    <row r="1879" spans="1:2" x14ac:dyDescent="0.25">
      <c r="A1879" s="2" t="s">
        <v>8234</v>
      </c>
      <c r="B1879" s="2" t="s">
        <v>8235</v>
      </c>
    </row>
    <row r="1880" spans="1:2" x14ac:dyDescent="0.25">
      <c r="A1880" s="2" t="s">
        <v>8236</v>
      </c>
      <c r="B1880" s="2" t="s">
        <v>8237</v>
      </c>
    </row>
    <row r="1881" spans="1:2" x14ac:dyDescent="0.25">
      <c r="A1881" s="2" t="s">
        <v>8238</v>
      </c>
      <c r="B1881" s="2" t="s">
        <v>8239</v>
      </c>
    </row>
    <row r="1882" spans="1:2" x14ac:dyDescent="0.25">
      <c r="A1882" s="2" t="s">
        <v>8240</v>
      </c>
      <c r="B1882" s="2" t="s">
        <v>8241</v>
      </c>
    </row>
    <row r="1883" spans="1:2" x14ac:dyDescent="0.25">
      <c r="A1883" s="2" t="s">
        <v>8242</v>
      </c>
      <c r="B1883" s="2" t="s">
        <v>6634</v>
      </c>
    </row>
    <row r="1884" spans="1:2" x14ac:dyDescent="0.25">
      <c r="A1884" s="2" t="s">
        <v>8243</v>
      </c>
      <c r="B1884" s="2" t="s">
        <v>8244</v>
      </c>
    </row>
    <row r="1885" spans="1:2" x14ac:dyDescent="0.25">
      <c r="A1885" s="2" t="s">
        <v>8245</v>
      </c>
      <c r="B1885" s="2" t="s">
        <v>8246</v>
      </c>
    </row>
    <row r="1886" spans="1:2" x14ac:dyDescent="0.25">
      <c r="A1886" s="2" t="s">
        <v>8247</v>
      </c>
      <c r="B1886" s="2" t="s">
        <v>8248</v>
      </c>
    </row>
    <row r="1887" spans="1:2" x14ac:dyDescent="0.25">
      <c r="A1887" s="2" t="s">
        <v>8249</v>
      </c>
      <c r="B1887" s="2" t="s">
        <v>8250</v>
      </c>
    </row>
    <row r="1888" spans="1:2" x14ac:dyDescent="0.25">
      <c r="A1888" s="2" t="s">
        <v>8251</v>
      </c>
      <c r="B1888" s="2" t="s">
        <v>8252</v>
      </c>
    </row>
    <row r="1889" spans="1:2" x14ac:dyDescent="0.25">
      <c r="A1889" s="2" t="s">
        <v>8253</v>
      </c>
      <c r="B1889" s="2" t="s">
        <v>5857</v>
      </c>
    </row>
    <row r="1890" spans="1:2" x14ac:dyDescent="0.25">
      <c r="A1890" s="2" t="s">
        <v>8254</v>
      </c>
      <c r="B1890" s="2" t="s">
        <v>8255</v>
      </c>
    </row>
    <row r="1891" spans="1:2" x14ac:dyDescent="0.25">
      <c r="A1891" s="2" t="s">
        <v>8256</v>
      </c>
      <c r="B1891" s="2" t="s">
        <v>8257</v>
      </c>
    </row>
    <row r="1892" spans="1:2" x14ac:dyDescent="0.25">
      <c r="A1892" s="2" t="s">
        <v>8258</v>
      </c>
      <c r="B1892" s="2" t="s">
        <v>8259</v>
      </c>
    </row>
    <row r="1893" spans="1:2" x14ac:dyDescent="0.25">
      <c r="A1893" s="2" t="s">
        <v>8260</v>
      </c>
      <c r="B1893" s="2" t="s">
        <v>8261</v>
      </c>
    </row>
    <row r="1894" spans="1:2" x14ac:dyDescent="0.25">
      <c r="A1894" s="2" t="s">
        <v>8262</v>
      </c>
      <c r="B1894" s="2" t="s">
        <v>8263</v>
      </c>
    </row>
    <row r="1895" spans="1:2" x14ac:dyDescent="0.25">
      <c r="A1895" s="2" t="s">
        <v>8264</v>
      </c>
      <c r="B1895" s="2" t="s">
        <v>8265</v>
      </c>
    </row>
    <row r="1896" spans="1:2" x14ac:dyDescent="0.25">
      <c r="A1896" s="2" t="s">
        <v>8266</v>
      </c>
      <c r="B1896" s="2" t="s">
        <v>8267</v>
      </c>
    </row>
    <row r="1897" spans="1:2" x14ac:dyDescent="0.25">
      <c r="A1897" s="2" t="s">
        <v>8268</v>
      </c>
      <c r="B1897" s="2" t="s">
        <v>8269</v>
      </c>
    </row>
    <row r="1898" spans="1:2" x14ac:dyDescent="0.25">
      <c r="A1898" s="2" t="s">
        <v>8270</v>
      </c>
      <c r="B1898" s="2" t="s">
        <v>8271</v>
      </c>
    </row>
    <row r="1899" spans="1:2" x14ac:dyDescent="0.25">
      <c r="A1899" s="2" t="s">
        <v>8272</v>
      </c>
      <c r="B1899" s="2" t="s">
        <v>5028</v>
      </c>
    </row>
    <row r="1900" spans="1:2" x14ac:dyDescent="0.25">
      <c r="A1900" s="2" t="s">
        <v>8273</v>
      </c>
      <c r="B1900" s="2" t="s">
        <v>8167</v>
      </c>
    </row>
    <row r="1901" spans="1:2" x14ac:dyDescent="0.25">
      <c r="A1901" s="2" t="s">
        <v>8274</v>
      </c>
      <c r="B1901" s="2" t="s">
        <v>8275</v>
      </c>
    </row>
    <row r="1902" spans="1:2" x14ac:dyDescent="0.25">
      <c r="A1902" s="2" t="s">
        <v>8276</v>
      </c>
      <c r="B1902" s="2" t="s">
        <v>8196</v>
      </c>
    </row>
    <row r="1903" spans="1:2" x14ac:dyDescent="0.25">
      <c r="A1903" s="2" t="s">
        <v>8277</v>
      </c>
      <c r="B1903" s="2" t="s">
        <v>8278</v>
      </c>
    </row>
    <row r="1904" spans="1:2" x14ac:dyDescent="0.25">
      <c r="A1904" s="2" t="s">
        <v>8279</v>
      </c>
      <c r="B1904" s="2" t="s">
        <v>8280</v>
      </c>
    </row>
    <row r="1905" spans="1:2" x14ac:dyDescent="0.25">
      <c r="A1905" s="2" t="s">
        <v>8281</v>
      </c>
      <c r="B1905" s="2" t="s">
        <v>8282</v>
      </c>
    </row>
    <row r="1906" spans="1:2" x14ac:dyDescent="0.25">
      <c r="A1906" s="2" t="s">
        <v>8283</v>
      </c>
      <c r="B1906" s="2" t="s">
        <v>8284</v>
      </c>
    </row>
    <row r="1907" spans="1:2" x14ac:dyDescent="0.25">
      <c r="A1907" s="2" t="s">
        <v>8285</v>
      </c>
      <c r="B1907" s="2" t="s">
        <v>8286</v>
      </c>
    </row>
    <row r="1908" spans="1:2" x14ac:dyDescent="0.25">
      <c r="A1908" s="2" t="s">
        <v>8287</v>
      </c>
      <c r="B1908" s="2" t="s">
        <v>8288</v>
      </c>
    </row>
    <row r="1909" spans="1:2" x14ac:dyDescent="0.25">
      <c r="A1909" s="2" t="s">
        <v>8289</v>
      </c>
      <c r="B1909" s="2" t="s">
        <v>8290</v>
      </c>
    </row>
    <row r="1910" spans="1:2" x14ac:dyDescent="0.25">
      <c r="A1910" s="2" t="s">
        <v>8291</v>
      </c>
      <c r="B1910" s="2" t="s">
        <v>8292</v>
      </c>
    </row>
    <row r="1911" spans="1:2" x14ac:dyDescent="0.25">
      <c r="A1911" s="2" t="s">
        <v>8293</v>
      </c>
      <c r="B1911" s="2" t="s">
        <v>8294</v>
      </c>
    </row>
    <row r="1912" spans="1:2" x14ac:dyDescent="0.25">
      <c r="A1912" s="2" t="s">
        <v>8295</v>
      </c>
      <c r="B1912" s="2" t="s">
        <v>8296</v>
      </c>
    </row>
    <row r="1913" spans="1:2" x14ac:dyDescent="0.25">
      <c r="A1913" s="2" t="s">
        <v>8297</v>
      </c>
      <c r="B1913" s="2" t="s">
        <v>8298</v>
      </c>
    </row>
    <row r="1914" spans="1:2" x14ac:dyDescent="0.25">
      <c r="A1914" s="2" t="s">
        <v>8299</v>
      </c>
      <c r="B1914" s="2" t="s">
        <v>8300</v>
      </c>
    </row>
    <row r="1915" spans="1:2" x14ac:dyDescent="0.25">
      <c r="A1915" s="2" t="s">
        <v>8301</v>
      </c>
      <c r="B1915" s="2" t="s">
        <v>8302</v>
      </c>
    </row>
    <row r="1916" spans="1:2" x14ac:dyDescent="0.25">
      <c r="A1916" s="2" t="s">
        <v>8303</v>
      </c>
      <c r="B1916" s="2" t="s">
        <v>8304</v>
      </c>
    </row>
    <row r="1917" spans="1:2" x14ac:dyDescent="0.25">
      <c r="A1917" s="2" t="s">
        <v>8305</v>
      </c>
      <c r="B1917" s="2" t="s">
        <v>5916</v>
      </c>
    </row>
    <row r="1918" spans="1:2" x14ac:dyDescent="0.25">
      <c r="A1918" s="2" t="s">
        <v>8306</v>
      </c>
      <c r="B1918" s="2" t="s">
        <v>8307</v>
      </c>
    </row>
    <row r="1919" spans="1:2" x14ac:dyDescent="0.25">
      <c r="A1919" s="2" t="s">
        <v>8308</v>
      </c>
      <c r="B1919" s="2" t="s">
        <v>8309</v>
      </c>
    </row>
    <row r="1920" spans="1:2" x14ac:dyDescent="0.25">
      <c r="A1920" s="2" t="s">
        <v>8310</v>
      </c>
      <c r="B1920" s="2" t="s">
        <v>8311</v>
      </c>
    </row>
    <row r="1921" spans="1:2" x14ac:dyDescent="0.25">
      <c r="A1921" s="2" t="s">
        <v>8312</v>
      </c>
      <c r="B1921" s="2" t="s">
        <v>8313</v>
      </c>
    </row>
    <row r="1922" spans="1:2" x14ac:dyDescent="0.25">
      <c r="A1922" s="2" t="s">
        <v>8314</v>
      </c>
      <c r="B1922" s="2" t="s">
        <v>8315</v>
      </c>
    </row>
    <row r="1923" spans="1:2" x14ac:dyDescent="0.25">
      <c r="A1923" s="2" t="s">
        <v>8316</v>
      </c>
      <c r="B1923" s="2" t="s">
        <v>8317</v>
      </c>
    </row>
    <row r="1924" spans="1:2" x14ac:dyDescent="0.25">
      <c r="A1924" s="2" t="s">
        <v>8318</v>
      </c>
      <c r="B1924" s="2" t="s">
        <v>8319</v>
      </c>
    </row>
    <row r="1925" spans="1:2" x14ac:dyDescent="0.25">
      <c r="A1925" s="2" t="s">
        <v>8320</v>
      </c>
      <c r="B1925" s="2" t="s">
        <v>8321</v>
      </c>
    </row>
    <row r="1926" spans="1:2" x14ac:dyDescent="0.25">
      <c r="A1926" s="2" t="s">
        <v>8322</v>
      </c>
      <c r="B1926" s="2" t="s">
        <v>8323</v>
      </c>
    </row>
    <row r="1927" spans="1:2" x14ac:dyDescent="0.25">
      <c r="A1927" s="2" t="s">
        <v>8324</v>
      </c>
      <c r="B1927" s="2" t="s">
        <v>8325</v>
      </c>
    </row>
    <row r="1928" spans="1:2" x14ac:dyDescent="0.25">
      <c r="A1928" s="2" t="s">
        <v>8326</v>
      </c>
      <c r="B1928" s="2" t="s">
        <v>8327</v>
      </c>
    </row>
    <row r="1929" spans="1:2" x14ac:dyDescent="0.25">
      <c r="A1929" s="2" t="s">
        <v>8328</v>
      </c>
      <c r="B1929" s="2" t="s">
        <v>8329</v>
      </c>
    </row>
    <row r="1930" spans="1:2" x14ac:dyDescent="0.25">
      <c r="A1930" s="2" t="s">
        <v>8330</v>
      </c>
      <c r="B1930" s="2" t="s">
        <v>8331</v>
      </c>
    </row>
    <row r="1931" spans="1:2" x14ac:dyDescent="0.25">
      <c r="A1931" s="2" t="s">
        <v>8332</v>
      </c>
      <c r="B1931" s="2" t="s">
        <v>8333</v>
      </c>
    </row>
    <row r="1932" spans="1:2" x14ac:dyDescent="0.25">
      <c r="A1932" s="2" t="s">
        <v>8334</v>
      </c>
      <c r="B1932" s="2" t="s">
        <v>8335</v>
      </c>
    </row>
    <row r="1933" spans="1:2" x14ac:dyDescent="0.25">
      <c r="A1933" s="2" t="s">
        <v>8336</v>
      </c>
      <c r="B1933" s="2" t="s">
        <v>8337</v>
      </c>
    </row>
    <row r="1934" spans="1:2" x14ac:dyDescent="0.25">
      <c r="A1934" s="2" t="s">
        <v>8338</v>
      </c>
      <c r="B1934" s="2" t="s">
        <v>8339</v>
      </c>
    </row>
    <row r="1935" spans="1:2" x14ac:dyDescent="0.25">
      <c r="A1935" s="2" t="s">
        <v>8340</v>
      </c>
      <c r="B1935" s="2" t="s">
        <v>5859</v>
      </c>
    </row>
    <row r="1936" spans="1:2" x14ac:dyDescent="0.25">
      <c r="A1936" s="2" t="s">
        <v>8341</v>
      </c>
      <c r="B1936" s="2" t="s">
        <v>8342</v>
      </c>
    </row>
    <row r="1937" spans="1:2" x14ac:dyDescent="0.25">
      <c r="A1937" s="2" t="s">
        <v>8343</v>
      </c>
      <c r="B1937" s="2" t="s">
        <v>8344</v>
      </c>
    </row>
    <row r="1938" spans="1:2" x14ac:dyDescent="0.25">
      <c r="A1938" s="2" t="s">
        <v>8345</v>
      </c>
      <c r="B1938" s="2" t="s">
        <v>8346</v>
      </c>
    </row>
    <row r="1939" spans="1:2" x14ac:dyDescent="0.25">
      <c r="A1939" s="2" t="s">
        <v>8347</v>
      </c>
      <c r="B1939" s="2" t="s">
        <v>8348</v>
      </c>
    </row>
    <row r="1940" spans="1:2" x14ac:dyDescent="0.25">
      <c r="A1940" s="2" t="s">
        <v>8349</v>
      </c>
      <c r="B1940" s="2" t="s">
        <v>8350</v>
      </c>
    </row>
    <row r="1941" spans="1:2" x14ac:dyDescent="0.25">
      <c r="A1941" s="2" t="s">
        <v>8351</v>
      </c>
      <c r="B1941" s="2" t="s">
        <v>8352</v>
      </c>
    </row>
    <row r="1942" spans="1:2" x14ac:dyDescent="0.25">
      <c r="A1942" s="2" t="s">
        <v>8353</v>
      </c>
      <c r="B1942" s="2" t="s">
        <v>8354</v>
      </c>
    </row>
    <row r="1943" spans="1:2" x14ac:dyDescent="0.25">
      <c r="A1943" s="2" t="s">
        <v>8355</v>
      </c>
      <c r="B1943" s="2" t="s">
        <v>8356</v>
      </c>
    </row>
    <row r="1944" spans="1:2" x14ac:dyDescent="0.25">
      <c r="A1944" s="2" t="s">
        <v>8357</v>
      </c>
      <c r="B1944" s="2" t="s">
        <v>8358</v>
      </c>
    </row>
    <row r="1945" spans="1:2" x14ac:dyDescent="0.25">
      <c r="A1945" s="2" t="s">
        <v>8359</v>
      </c>
      <c r="B1945" s="2" t="s">
        <v>8360</v>
      </c>
    </row>
    <row r="1946" spans="1:2" x14ac:dyDescent="0.25">
      <c r="A1946" s="2" t="s">
        <v>8361</v>
      </c>
      <c r="B1946" s="2" t="s">
        <v>6969</v>
      </c>
    </row>
    <row r="1947" spans="1:2" x14ac:dyDescent="0.25">
      <c r="A1947" s="2" t="s">
        <v>8362</v>
      </c>
      <c r="B1947" s="2" t="s">
        <v>8363</v>
      </c>
    </row>
    <row r="1948" spans="1:2" x14ac:dyDescent="0.25">
      <c r="A1948" s="2" t="s">
        <v>8364</v>
      </c>
      <c r="B1948" s="2" t="s">
        <v>5452</v>
      </c>
    </row>
    <row r="1949" spans="1:2" x14ac:dyDescent="0.25">
      <c r="A1949" s="2" t="s">
        <v>8365</v>
      </c>
      <c r="B1949" s="2" t="s">
        <v>8366</v>
      </c>
    </row>
    <row r="1950" spans="1:2" x14ac:dyDescent="0.25">
      <c r="A1950" s="2" t="s">
        <v>8367</v>
      </c>
      <c r="B1950" s="2" t="s">
        <v>8133</v>
      </c>
    </row>
    <row r="1951" spans="1:2" x14ac:dyDescent="0.25">
      <c r="A1951" s="2" t="s">
        <v>8368</v>
      </c>
      <c r="B1951" s="2" t="s">
        <v>5632</v>
      </c>
    </row>
    <row r="1952" spans="1:2" x14ac:dyDescent="0.25">
      <c r="A1952" s="2" t="s">
        <v>8369</v>
      </c>
      <c r="B1952" s="2" t="s">
        <v>8370</v>
      </c>
    </row>
    <row r="1953" spans="1:2" x14ac:dyDescent="0.25">
      <c r="A1953" s="2" t="s">
        <v>8371</v>
      </c>
      <c r="B1953" s="2" t="s">
        <v>8372</v>
      </c>
    </row>
    <row r="1954" spans="1:2" x14ac:dyDescent="0.25">
      <c r="A1954" s="2" t="s">
        <v>8373</v>
      </c>
      <c r="B1954" s="2" t="s">
        <v>8374</v>
      </c>
    </row>
    <row r="1955" spans="1:2" x14ac:dyDescent="0.25">
      <c r="A1955" s="2" t="s">
        <v>8375</v>
      </c>
      <c r="B1955" s="2" t="s">
        <v>8376</v>
      </c>
    </row>
    <row r="1956" spans="1:2" x14ac:dyDescent="0.25">
      <c r="A1956" s="2" t="s">
        <v>8377</v>
      </c>
      <c r="B1956" s="2" t="s">
        <v>8378</v>
      </c>
    </row>
    <row r="1957" spans="1:2" x14ac:dyDescent="0.25">
      <c r="A1957" s="2" t="s">
        <v>8379</v>
      </c>
      <c r="B1957" s="2" t="s">
        <v>8380</v>
      </c>
    </row>
    <row r="1958" spans="1:2" x14ac:dyDescent="0.25">
      <c r="A1958" s="2" t="s">
        <v>8381</v>
      </c>
      <c r="B1958" s="2" t="s">
        <v>8382</v>
      </c>
    </row>
    <row r="1959" spans="1:2" x14ac:dyDescent="0.25">
      <c r="A1959" s="2" t="s">
        <v>8383</v>
      </c>
      <c r="B1959" s="2" t="s">
        <v>6128</v>
      </c>
    </row>
    <row r="1960" spans="1:2" x14ac:dyDescent="0.25">
      <c r="A1960" s="2" t="s">
        <v>8384</v>
      </c>
      <c r="B1960" s="2" t="s">
        <v>8385</v>
      </c>
    </row>
    <row r="1961" spans="1:2" x14ac:dyDescent="0.25">
      <c r="A1961" s="2" t="s">
        <v>8386</v>
      </c>
      <c r="B1961" s="2" t="s">
        <v>8387</v>
      </c>
    </row>
    <row r="1962" spans="1:2" x14ac:dyDescent="0.25">
      <c r="A1962" s="2" t="s">
        <v>8388</v>
      </c>
      <c r="B1962" s="2" t="s">
        <v>8389</v>
      </c>
    </row>
    <row r="1963" spans="1:2" x14ac:dyDescent="0.25">
      <c r="A1963" s="2" t="s">
        <v>8390</v>
      </c>
      <c r="B1963" s="2" t="s">
        <v>6496</v>
      </c>
    </row>
    <row r="1964" spans="1:2" x14ac:dyDescent="0.25">
      <c r="A1964" s="2" t="s">
        <v>8391</v>
      </c>
      <c r="B1964" s="2" t="s">
        <v>8392</v>
      </c>
    </row>
    <row r="1965" spans="1:2" x14ac:dyDescent="0.25">
      <c r="A1965" s="2" t="s">
        <v>8393</v>
      </c>
      <c r="B1965" s="2" t="s">
        <v>8394</v>
      </c>
    </row>
    <row r="1966" spans="1:2" x14ac:dyDescent="0.25">
      <c r="A1966" s="2" t="s">
        <v>8395</v>
      </c>
      <c r="B1966" s="2" t="s">
        <v>8396</v>
      </c>
    </row>
    <row r="1967" spans="1:2" x14ac:dyDescent="0.25">
      <c r="A1967" s="2" t="s">
        <v>8397</v>
      </c>
      <c r="B1967" s="2" t="s">
        <v>8398</v>
      </c>
    </row>
    <row r="1968" spans="1:2" x14ac:dyDescent="0.25">
      <c r="A1968" s="2" t="s">
        <v>8399</v>
      </c>
      <c r="B1968" s="2" t="s">
        <v>8400</v>
      </c>
    </row>
    <row r="1969" spans="1:2" x14ac:dyDescent="0.25">
      <c r="A1969" s="2" t="s">
        <v>8401</v>
      </c>
      <c r="B1969" s="2" t="s">
        <v>8402</v>
      </c>
    </row>
    <row r="1970" spans="1:2" x14ac:dyDescent="0.25">
      <c r="A1970" s="2" t="s">
        <v>8403</v>
      </c>
      <c r="B1970" s="2" t="s">
        <v>8404</v>
      </c>
    </row>
    <row r="1971" spans="1:2" x14ac:dyDescent="0.25">
      <c r="A1971" s="2" t="s">
        <v>8405</v>
      </c>
      <c r="B1971" s="2" t="s">
        <v>8406</v>
      </c>
    </row>
    <row r="1972" spans="1:2" x14ac:dyDescent="0.25">
      <c r="A1972" s="2" t="s">
        <v>8407</v>
      </c>
      <c r="B1972" s="2" t="s">
        <v>8408</v>
      </c>
    </row>
    <row r="1973" spans="1:2" x14ac:dyDescent="0.25">
      <c r="A1973" s="2" t="s">
        <v>8409</v>
      </c>
      <c r="B1973" s="2" t="s">
        <v>7904</v>
      </c>
    </row>
    <row r="1974" spans="1:2" x14ac:dyDescent="0.25">
      <c r="A1974" s="2" t="s">
        <v>8410</v>
      </c>
      <c r="B1974" s="2" t="s">
        <v>8411</v>
      </c>
    </row>
    <row r="1975" spans="1:2" x14ac:dyDescent="0.25">
      <c r="A1975" s="2" t="s">
        <v>8412</v>
      </c>
      <c r="B1975" s="2" t="s">
        <v>8413</v>
      </c>
    </row>
    <row r="1976" spans="1:2" x14ac:dyDescent="0.25">
      <c r="A1976" s="2" t="s">
        <v>8414</v>
      </c>
      <c r="B1976" s="2" t="s">
        <v>8415</v>
      </c>
    </row>
    <row r="1977" spans="1:2" x14ac:dyDescent="0.25">
      <c r="A1977" s="2" t="s">
        <v>8416</v>
      </c>
      <c r="B1977" s="2" t="s">
        <v>8417</v>
      </c>
    </row>
    <row r="1978" spans="1:2" x14ac:dyDescent="0.25">
      <c r="A1978" s="2" t="s">
        <v>8418</v>
      </c>
      <c r="B1978" s="2" t="s">
        <v>8419</v>
      </c>
    </row>
    <row r="1979" spans="1:2" x14ac:dyDescent="0.25">
      <c r="A1979" s="2" t="s">
        <v>8420</v>
      </c>
      <c r="B1979" s="2" t="s">
        <v>7807</v>
      </c>
    </row>
    <row r="1980" spans="1:2" x14ac:dyDescent="0.25">
      <c r="A1980" s="2" t="s">
        <v>8421</v>
      </c>
      <c r="B1980" s="2" t="s">
        <v>6367</v>
      </c>
    </row>
    <row r="1981" spans="1:2" x14ac:dyDescent="0.25">
      <c r="A1981" s="2" t="s">
        <v>8422</v>
      </c>
      <c r="B1981" s="2" t="s">
        <v>8423</v>
      </c>
    </row>
    <row r="1982" spans="1:2" x14ac:dyDescent="0.25">
      <c r="A1982" s="2" t="s">
        <v>8424</v>
      </c>
      <c r="B1982" s="2" t="s">
        <v>8425</v>
      </c>
    </row>
    <row r="1983" spans="1:2" x14ac:dyDescent="0.25">
      <c r="A1983" s="2" t="s">
        <v>8426</v>
      </c>
      <c r="B1983" s="2" t="s">
        <v>8427</v>
      </c>
    </row>
    <row r="1984" spans="1:2" x14ac:dyDescent="0.25">
      <c r="A1984" s="2" t="s">
        <v>8428</v>
      </c>
      <c r="B1984" s="2" t="s">
        <v>7189</v>
      </c>
    </row>
    <row r="1985" spans="1:2" x14ac:dyDescent="0.25">
      <c r="A1985" s="2" t="s">
        <v>8429</v>
      </c>
      <c r="B1985" s="2" t="s">
        <v>8430</v>
      </c>
    </row>
    <row r="1986" spans="1:2" x14ac:dyDescent="0.25">
      <c r="A1986" s="2" t="s">
        <v>8431</v>
      </c>
      <c r="B1986" s="2" t="s">
        <v>8432</v>
      </c>
    </row>
    <row r="1987" spans="1:2" x14ac:dyDescent="0.25">
      <c r="A1987" s="2" t="s">
        <v>8433</v>
      </c>
      <c r="B1987" s="2" t="s">
        <v>8434</v>
      </c>
    </row>
    <row r="1988" spans="1:2" x14ac:dyDescent="0.25">
      <c r="A1988" s="2" t="s">
        <v>8435</v>
      </c>
      <c r="B1988" s="2" t="s">
        <v>8436</v>
      </c>
    </row>
    <row r="1989" spans="1:2" x14ac:dyDescent="0.25">
      <c r="A1989" s="2" t="s">
        <v>8437</v>
      </c>
      <c r="B1989" s="2" t="s">
        <v>8438</v>
      </c>
    </row>
    <row r="1990" spans="1:2" x14ac:dyDescent="0.25">
      <c r="A1990" s="2" t="s">
        <v>8439</v>
      </c>
      <c r="B1990" s="2" t="s">
        <v>8440</v>
      </c>
    </row>
    <row r="1991" spans="1:2" ht="15.75" customHeight="1" x14ac:dyDescent="0.25">
      <c r="A1991" s="2" t="s">
        <v>8441</v>
      </c>
      <c r="B1991" s="2" t="s">
        <v>8442</v>
      </c>
    </row>
    <row r="1992" spans="1:2" x14ac:dyDescent="0.25">
      <c r="A1992" s="2" t="s">
        <v>8443</v>
      </c>
      <c r="B1992" s="2" t="s">
        <v>8444</v>
      </c>
    </row>
    <row r="1993" spans="1:2" x14ac:dyDescent="0.25">
      <c r="A1993" s="2" t="s">
        <v>8445</v>
      </c>
      <c r="B1993" s="2" t="s">
        <v>8446</v>
      </c>
    </row>
    <row r="1994" spans="1:2" x14ac:dyDescent="0.25">
      <c r="A1994" s="2" t="s">
        <v>8447</v>
      </c>
      <c r="B1994" s="2" t="s">
        <v>8448</v>
      </c>
    </row>
    <row r="1995" spans="1:2" x14ac:dyDescent="0.25">
      <c r="A1995" s="2" t="s">
        <v>8449</v>
      </c>
      <c r="B1995" s="2" t="s">
        <v>8450</v>
      </c>
    </row>
    <row r="1996" spans="1:2" x14ac:dyDescent="0.25">
      <c r="A1996" s="2" t="s">
        <v>8451</v>
      </c>
      <c r="B1996" s="2" t="s">
        <v>8452</v>
      </c>
    </row>
    <row r="1997" spans="1:2" x14ac:dyDescent="0.25">
      <c r="A1997" s="2" t="s">
        <v>8453</v>
      </c>
      <c r="B1997" s="2" t="s">
        <v>8454</v>
      </c>
    </row>
    <row r="1998" spans="1:2" x14ac:dyDescent="0.25">
      <c r="A1998" s="2" t="s">
        <v>8455</v>
      </c>
      <c r="B1998" s="2" t="s">
        <v>8456</v>
      </c>
    </row>
    <row r="1999" spans="1:2" x14ac:dyDescent="0.25">
      <c r="A1999" s="2" t="s">
        <v>8457</v>
      </c>
      <c r="B1999" s="2" t="s">
        <v>8458</v>
      </c>
    </row>
    <row r="2000" spans="1:2" x14ac:dyDescent="0.25">
      <c r="A2000" s="2" t="s">
        <v>8459</v>
      </c>
      <c r="B2000" s="2" t="s">
        <v>7910</v>
      </c>
    </row>
    <row r="2001" spans="1:2" x14ac:dyDescent="0.25">
      <c r="A2001" s="2" t="s">
        <v>8460</v>
      </c>
      <c r="B2001" s="2" t="s">
        <v>8461</v>
      </c>
    </row>
    <row r="2002" spans="1:2" x14ac:dyDescent="0.25">
      <c r="A2002" s="2" t="s">
        <v>8462</v>
      </c>
      <c r="B2002" s="2" t="s">
        <v>8463</v>
      </c>
    </row>
    <row r="2003" spans="1:2" x14ac:dyDescent="0.25">
      <c r="A2003" s="2" t="s">
        <v>8464</v>
      </c>
      <c r="B2003" s="2" t="s">
        <v>6306</v>
      </c>
    </row>
    <row r="2004" spans="1:2" x14ac:dyDescent="0.25">
      <c r="A2004" s="2" t="s">
        <v>8465</v>
      </c>
      <c r="B2004" s="2" t="s">
        <v>8466</v>
      </c>
    </row>
    <row r="2005" spans="1:2" x14ac:dyDescent="0.25">
      <c r="A2005" s="2" t="s">
        <v>8467</v>
      </c>
      <c r="B2005" s="2" t="s">
        <v>8468</v>
      </c>
    </row>
    <row r="2006" spans="1:2" x14ac:dyDescent="0.25">
      <c r="A2006" s="2" t="s">
        <v>8469</v>
      </c>
      <c r="B2006" s="2" t="s">
        <v>8470</v>
      </c>
    </row>
    <row r="2007" spans="1:2" x14ac:dyDescent="0.25">
      <c r="A2007" s="2" t="s">
        <v>8471</v>
      </c>
      <c r="B2007" s="2" t="s">
        <v>8472</v>
      </c>
    </row>
    <row r="2008" spans="1:2" x14ac:dyDescent="0.25">
      <c r="A2008" s="2" t="s">
        <v>8473</v>
      </c>
      <c r="B2008" s="2" t="s">
        <v>8474</v>
      </c>
    </row>
    <row r="2009" spans="1:2" x14ac:dyDescent="0.25">
      <c r="A2009" s="2" t="s">
        <v>8475</v>
      </c>
      <c r="B2009" s="2" t="s">
        <v>8476</v>
      </c>
    </row>
    <row r="2010" spans="1:2" x14ac:dyDescent="0.25">
      <c r="A2010" s="2" t="s">
        <v>8477</v>
      </c>
      <c r="B2010" s="2" t="s">
        <v>8478</v>
      </c>
    </row>
    <row r="2011" spans="1:2" x14ac:dyDescent="0.25">
      <c r="A2011" s="2" t="s">
        <v>8479</v>
      </c>
      <c r="B2011" s="2" t="s">
        <v>8480</v>
      </c>
    </row>
    <row r="2012" spans="1:2" x14ac:dyDescent="0.25">
      <c r="A2012" s="2" t="s">
        <v>8481</v>
      </c>
      <c r="B2012" s="2" t="s">
        <v>8482</v>
      </c>
    </row>
    <row r="2013" spans="1:2" x14ac:dyDescent="0.25">
      <c r="A2013" s="2" t="s">
        <v>8483</v>
      </c>
      <c r="B2013" s="2" t="s">
        <v>8484</v>
      </c>
    </row>
    <row r="2014" spans="1:2" x14ac:dyDescent="0.25">
      <c r="A2014" s="2" t="s">
        <v>8485</v>
      </c>
      <c r="B2014" s="2" t="s">
        <v>8486</v>
      </c>
    </row>
    <row r="2015" spans="1:2" x14ac:dyDescent="0.25">
      <c r="A2015" s="2" t="s">
        <v>8487</v>
      </c>
      <c r="B2015" s="2" t="s">
        <v>8488</v>
      </c>
    </row>
    <row r="2016" spans="1:2" x14ac:dyDescent="0.25">
      <c r="A2016" s="2" t="s">
        <v>8489</v>
      </c>
      <c r="B2016" s="2" t="s">
        <v>8490</v>
      </c>
    </row>
    <row r="2017" spans="1:2" x14ac:dyDescent="0.25">
      <c r="A2017" s="2" t="s">
        <v>8491</v>
      </c>
      <c r="B2017" s="2" t="s">
        <v>8492</v>
      </c>
    </row>
    <row r="2018" spans="1:2" x14ac:dyDescent="0.25">
      <c r="A2018" s="2" t="s">
        <v>8493</v>
      </c>
      <c r="B2018" s="2" t="s">
        <v>8494</v>
      </c>
    </row>
    <row r="2019" spans="1:2" x14ac:dyDescent="0.25">
      <c r="A2019" s="2" t="s">
        <v>8495</v>
      </c>
      <c r="B2019" s="2" t="s">
        <v>8496</v>
      </c>
    </row>
    <row r="2020" spans="1:2" x14ac:dyDescent="0.25">
      <c r="A2020" s="2" t="s">
        <v>8497</v>
      </c>
      <c r="B2020" s="2" t="s">
        <v>8498</v>
      </c>
    </row>
    <row r="2021" spans="1:2" x14ac:dyDescent="0.25">
      <c r="A2021" s="2" t="s">
        <v>8499</v>
      </c>
      <c r="B2021" s="2" t="s">
        <v>8500</v>
      </c>
    </row>
    <row r="2022" spans="1:2" x14ac:dyDescent="0.25">
      <c r="A2022" s="2" t="s">
        <v>8501</v>
      </c>
      <c r="B2022" s="2" t="s">
        <v>8502</v>
      </c>
    </row>
    <row r="2023" spans="1:2" x14ac:dyDescent="0.25">
      <c r="A2023" s="2" t="s">
        <v>8503</v>
      </c>
      <c r="B2023" s="2" t="s">
        <v>7430</v>
      </c>
    </row>
    <row r="2024" spans="1:2" x14ac:dyDescent="0.25">
      <c r="A2024" s="2" t="s">
        <v>8504</v>
      </c>
      <c r="B2024" s="2" t="s">
        <v>8505</v>
      </c>
    </row>
    <row r="2025" spans="1:2" x14ac:dyDescent="0.25">
      <c r="A2025" s="2" t="s">
        <v>8506</v>
      </c>
      <c r="B2025" s="2" t="s">
        <v>8507</v>
      </c>
    </row>
    <row r="2026" spans="1:2" x14ac:dyDescent="0.25">
      <c r="A2026" s="2" t="s">
        <v>8508</v>
      </c>
      <c r="B2026" s="2" t="s">
        <v>8509</v>
      </c>
    </row>
    <row r="2027" spans="1:2" x14ac:dyDescent="0.25">
      <c r="A2027" s="2" t="s">
        <v>8510</v>
      </c>
      <c r="B2027" s="2" t="s">
        <v>8511</v>
      </c>
    </row>
    <row r="2028" spans="1:2" x14ac:dyDescent="0.25">
      <c r="A2028" s="2" t="s">
        <v>8512</v>
      </c>
      <c r="B2028" s="2" t="s">
        <v>8513</v>
      </c>
    </row>
    <row r="2029" spans="1:2" x14ac:dyDescent="0.25">
      <c r="A2029" s="2" t="s">
        <v>8514</v>
      </c>
      <c r="B2029" s="2" t="s">
        <v>8515</v>
      </c>
    </row>
    <row r="2030" spans="1:2" x14ac:dyDescent="0.25">
      <c r="A2030" s="2" t="s">
        <v>8516</v>
      </c>
      <c r="B2030" s="2" t="s">
        <v>8517</v>
      </c>
    </row>
    <row r="2031" spans="1:2" x14ac:dyDescent="0.25">
      <c r="A2031" s="2" t="s">
        <v>8518</v>
      </c>
      <c r="B2031" s="2" t="s">
        <v>8519</v>
      </c>
    </row>
    <row r="2032" spans="1:2" x14ac:dyDescent="0.25">
      <c r="A2032" s="2" t="s">
        <v>8520</v>
      </c>
      <c r="B2032" s="2" t="s">
        <v>8521</v>
      </c>
    </row>
    <row r="2033" spans="1:2" x14ac:dyDescent="0.25">
      <c r="A2033" s="2" t="s">
        <v>8522</v>
      </c>
      <c r="B2033" s="2" t="s">
        <v>8523</v>
      </c>
    </row>
    <row r="2034" spans="1:2" x14ac:dyDescent="0.25">
      <c r="A2034" s="2" t="s">
        <v>8524</v>
      </c>
      <c r="B2034" s="2" t="s">
        <v>8525</v>
      </c>
    </row>
    <row r="2035" spans="1:2" x14ac:dyDescent="0.25">
      <c r="A2035" s="2" t="s">
        <v>8526</v>
      </c>
      <c r="B2035" s="2" t="s">
        <v>6731</v>
      </c>
    </row>
    <row r="2036" spans="1:2" x14ac:dyDescent="0.25">
      <c r="A2036" s="2" t="s">
        <v>8527</v>
      </c>
      <c r="B2036" s="2" t="s">
        <v>8528</v>
      </c>
    </row>
    <row r="2037" spans="1:2" x14ac:dyDescent="0.25">
      <c r="A2037" s="2" t="s">
        <v>8529</v>
      </c>
      <c r="B2037" s="2" t="s">
        <v>8530</v>
      </c>
    </row>
    <row r="2038" spans="1:2" x14ac:dyDescent="0.25">
      <c r="A2038" s="2" t="s">
        <v>8531</v>
      </c>
      <c r="B2038" s="2" t="s">
        <v>8532</v>
      </c>
    </row>
    <row r="2039" spans="1:2" x14ac:dyDescent="0.25">
      <c r="A2039" s="2" t="s">
        <v>8533</v>
      </c>
      <c r="B2039" s="2" t="s">
        <v>8534</v>
      </c>
    </row>
    <row r="2040" spans="1:2" x14ac:dyDescent="0.25">
      <c r="A2040" s="2" t="s">
        <v>8535</v>
      </c>
      <c r="B2040" s="2" t="s">
        <v>8536</v>
      </c>
    </row>
    <row r="2041" spans="1:2" x14ac:dyDescent="0.25">
      <c r="A2041" s="2" t="s">
        <v>8537</v>
      </c>
      <c r="B2041" s="2" t="s">
        <v>8538</v>
      </c>
    </row>
    <row r="2042" spans="1:2" x14ac:dyDescent="0.25">
      <c r="A2042" s="2" t="s">
        <v>8539</v>
      </c>
      <c r="B2042" s="2" t="s">
        <v>5916</v>
      </c>
    </row>
    <row r="2043" spans="1:2" x14ac:dyDescent="0.25">
      <c r="A2043" s="2" t="s">
        <v>8540</v>
      </c>
      <c r="B2043" s="2" t="s">
        <v>8541</v>
      </c>
    </row>
    <row r="2044" spans="1:2" x14ac:dyDescent="0.25">
      <c r="A2044" s="2" t="s">
        <v>8542</v>
      </c>
      <c r="B2044" s="2" t="s">
        <v>8543</v>
      </c>
    </row>
    <row r="2045" spans="1:2" x14ac:dyDescent="0.25">
      <c r="A2045" s="2" t="s">
        <v>8544</v>
      </c>
      <c r="B2045" s="2" t="s">
        <v>8545</v>
      </c>
    </row>
    <row r="2046" spans="1:2" x14ac:dyDescent="0.25">
      <c r="A2046" s="2" t="s">
        <v>8546</v>
      </c>
      <c r="B2046" s="2" t="s">
        <v>8547</v>
      </c>
    </row>
    <row r="2047" spans="1:2" x14ac:dyDescent="0.25">
      <c r="A2047" s="2" t="s">
        <v>8548</v>
      </c>
      <c r="B2047" s="2" t="s">
        <v>8549</v>
      </c>
    </row>
    <row r="2048" spans="1:2" x14ac:dyDescent="0.25">
      <c r="A2048" s="2" t="s">
        <v>8550</v>
      </c>
      <c r="B2048" s="2" t="s">
        <v>8551</v>
      </c>
    </row>
    <row r="2049" spans="1:2" x14ac:dyDescent="0.25">
      <c r="A2049" s="2" t="s">
        <v>8552</v>
      </c>
      <c r="B2049" s="2" t="s">
        <v>8553</v>
      </c>
    </row>
    <row r="2050" spans="1:2" x14ac:dyDescent="0.25">
      <c r="A2050" s="2" t="s">
        <v>8554</v>
      </c>
      <c r="B2050" s="2" t="s">
        <v>8555</v>
      </c>
    </row>
    <row r="2051" spans="1:2" x14ac:dyDescent="0.25">
      <c r="A2051" s="2" t="s">
        <v>8556</v>
      </c>
      <c r="B2051" s="2" t="s">
        <v>8557</v>
      </c>
    </row>
    <row r="2052" spans="1:2" x14ac:dyDescent="0.25">
      <c r="A2052" s="2" t="s">
        <v>8558</v>
      </c>
      <c r="B2052" s="2" t="s">
        <v>8559</v>
      </c>
    </row>
    <row r="2053" spans="1:2" x14ac:dyDescent="0.25">
      <c r="A2053" s="2" t="s">
        <v>8560</v>
      </c>
      <c r="B2053" s="2" t="s">
        <v>8561</v>
      </c>
    </row>
    <row r="2054" spans="1:2" x14ac:dyDescent="0.25">
      <c r="A2054" s="2" t="s">
        <v>8562</v>
      </c>
      <c r="B2054" s="2" t="s">
        <v>8563</v>
      </c>
    </row>
    <row r="2055" spans="1:2" x14ac:dyDescent="0.25">
      <c r="A2055" s="2" t="s">
        <v>8564</v>
      </c>
      <c r="B2055" s="2" t="s">
        <v>8565</v>
      </c>
    </row>
    <row r="2056" spans="1:2" x14ac:dyDescent="0.25">
      <c r="A2056" s="2" t="s">
        <v>8566</v>
      </c>
      <c r="B2056" s="2" t="s">
        <v>8567</v>
      </c>
    </row>
    <row r="2057" spans="1:2" x14ac:dyDescent="0.25">
      <c r="A2057" s="2" t="s">
        <v>8568</v>
      </c>
      <c r="B2057" s="2" t="s">
        <v>8569</v>
      </c>
    </row>
    <row r="2058" spans="1:2" x14ac:dyDescent="0.25">
      <c r="A2058" s="2" t="s">
        <v>8570</v>
      </c>
      <c r="B2058" s="2" t="s">
        <v>8571</v>
      </c>
    </row>
    <row r="2059" spans="1:2" x14ac:dyDescent="0.25">
      <c r="A2059" s="2" t="s">
        <v>8572</v>
      </c>
      <c r="B2059" s="2" t="s">
        <v>8573</v>
      </c>
    </row>
    <row r="2060" spans="1:2" x14ac:dyDescent="0.25">
      <c r="A2060" s="2" t="s">
        <v>8574</v>
      </c>
      <c r="B2060" s="2" t="s">
        <v>8575</v>
      </c>
    </row>
    <row r="2061" spans="1:2" x14ac:dyDescent="0.25">
      <c r="A2061" s="2" t="s">
        <v>8576</v>
      </c>
      <c r="B2061" s="2" t="s">
        <v>8577</v>
      </c>
    </row>
    <row r="2062" spans="1:2" x14ac:dyDescent="0.25">
      <c r="A2062" s="2" t="s">
        <v>8578</v>
      </c>
      <c r="B2062" s="2" t="s">
        <v>8579</v>
      </c>
    </row>
    <row r="2063" spans="1:2" x14ac:dyDescent="0.25">
      <c r="A2063" s="2" t="s">
        <v>8580</v>
      </c>
      <c r="B2063" s="2" t="s">
        <v>8581</v>
      </c>
    </row>
    <row r="2064" spans="1:2" x14ac:dyDescent="0.25">
      <c r="A2064" s="2" t="s">
        <v>8582</v>
      </c>
      <c r="B2064" s="2" t="s">
        <v>8583</v>
      </c>
    </row>
    <row r="2065" spans="1:2" x14ac:dyDescent="0.25">
      <c r="A2065" s="2" t="s">
        <v>8584</v>
      </c>
      <c r="B2065" s="2" t="s">
        <v>8585</v>
      </c>
    </row>
    <row r="2066" spans="1:2" x14ac:dyDescent="0.25">
      <c r="A2066" s="2" t="s">
        <v>8586</v>
      </c>
      <c r="B2066" s="2" t="s">
        <v>8587</v>
      </c>
    </row>
    <row r="2067" spans="1:2" x14ac:dyDescent="0.25">
      <c r="A2067" s="2" t="s">
        <v>8588</v>
      </c>
      <c r="B2067" s="2" t="s">
        <v>8589</v>
      </c>
    </row>
    <row r="2068" spans="1:2" x14ac:dyDescent="0.25">
      <c r="A2068" s="2" t="s">
        <v>8590</v>
      </c>
      <c r="B2068" s="2" t="s">
        <v>8591</v>
      </c>
    </row>
    <row r="2069" spans="1:2" x14ac:dyDescent="0.25">
      <c r="A2069" s="2" t="s">
        <v>8592</v>
      </c>
      <c r="B2069" s="2" t="s">
        <v>8593</v>
      </c>
    </row>
    <row r="2070" spans="1:2" x14ac:dyDescent="0.25">
      <c r="A2070" s="2" t="s">
        <v>8594</v>
      </c>
      <c r="B2070" s="2" t="s">
        <v>8595</v>
      </c>
    </row>
    <row r="2071" spans="1:2" x14ac:dyDescent="0.25">
      <c r="A2071" s="2" t="s">
        <v>8596</v>
      </c>
      <c r="B2071" s="2" t="s">
        <v>8597</v>
      </c>
    </row>
    <row r="2072" spans="1:2" x14ac:dyDescent="0.25">
      <c r="A2072" s="2" t="s">
        <v>8598</v>
      </c>
      <c r="B2072" s="2" t="s">
        <v>8599</v>
      </c>
    </row>
    <row r="2073" spans="1:2" x14ac:dyDescent="0.25">
      <c r="A2073" s="2" t="s">
        <v>8600</v>
      </c>
      <c r="B2073" s="2" t="s">
        <v>8601</v>
      </c>
    </row>
    <row r="2074" spans="1:2" x14ac:dyDescent="0.25">
      <c r="A2074" s="2" t="s">
        <v>8602</v>
      </c>
      <c r="B2074" s="2" t="s">
        <v>8603</v>
      </c>
    </row>
    <row r="2075" spans="1:2" x14ac:dyDescent="0.25">
      <c r="A2075" s="2" t="s">
        <v>8604</v>
      </c>
      <c r="B2075" s="2" t="s">
        <v>8605</v>
      </c>
    </row>
    <row r="2076" spans="1:2" x14ac:dyDescent="0.25">
      <c r="A2076" s="2" t="s">
        <v>8606</v>
      </c>
      <c r="B2076" s="2" t="s">
        <v>8607</v>
      </c>
    </row>
    <row r="2077" spans="1:2" x14ac:dyDescent="0.25">
      <c r="A2077" s="2" t="s">
        <v>8608</v>
      </c>
      <c r="B2077" s="2" t="s">
        <v>8609</v>
      </c>
    </row>
    <row r="2078" spans="1:2" x14ac:dyDescent="0.25">
      <c r="A2078" s="2" t="s">
        <v>8610</v>
      </c>
      <c r="B2078" s="2" t="s">
        <v>8611</v>
      </c>
    </row>
    <row r="2079" spans="1:2" x14ac:dyDescent="0.25">
      <c r="A2079" s="2" t="s">
        <v>8612</v>
      </c>
      <c r="B2079" s="2" t="s">
        <v>8613</v>
      </c>
    </row>
    <row r="2080" spans="1:2" x14ac:dyDescent="0.25">
      <c r="A2080" s="2" t="s">
        <v>8614</v>
      </c>
      <c r="B2080" s="2" t="s">
        <v>8615</v>
      </c>
    </row>
    <row r="2081" spans="1:2" x14ac:dyDescent="0.25">
      <c r="A2081" s="2" t="s">
        <v>8616</v>
      </c>
      <c r="B2081" s="2" t="s">
        <v>8617</v>
      </c>
    </row>
    <row r="2082" spans="1:2" x14ac:dyDescent="0.25">
      <c r="A2082" s="2" t="s">
        <v>8618</v>
      </c>
      <c r="B2082" s="2" t="s">
        <v>8619</v>
      </c>
    </row>
    <row r="2083" spans="1:2" x14ac:dyDescent="0.25">
      <c r="A2083" s="2" t="s">
        <v>8620</v>
      </c>
      <c r="B2083" s="2" t="s">
        <v>8621</v>
      </c>
    </row>
    <row r="2084" spans="1:2" x14ac:dyDescent="0.25">
      <c r="A2084" s="2" t="s">
        <v>8622</v>
      </c>
      <c r="B2084" s="2" t="s">
        <v>8623</v>
      </c>
    </row>
    <row r="2085" spans="1:2" x14ac:dyDescent="0.25">
      <c r="A2085" s="2" t="s">
        <v>8624</v>
      </c>
      <c r="B2085" s="2" t="s">
        <v>8625</v>
      </c>
    </row>
    <row r="2086" spans="1:2" x14ac:dyDescent="0.25">
      <c r="A2086" s="2" t="s">
        <v>8626</v>
      </c>
      <c r="B2086" s="2" t="s">
        <v>7794</v>
      </c>
    </row>
    <row r="2087" spans="1:2" x14ac:dyDescent="0.25">
      <c r="A2087" s="2" t="s">
        <v>8627</v>
      </c>
      <c r="B2087" s="2" t="s">
        <v>8628</v>
      </c>
    </row>
    <row r="2088" spans="1:2" x14ac:dyDescent="0.25">
      <c r="A2088" s="2" t="s">
        <v>8629</v>
      </c>
      <c r="B2088" s="2" t="s">
        <v>8630</v>
      </c>
    </row>
    <row r="2089" spans="1:2" x14ac:dyDescent="0.25">
      <c r="A2089" s="2" t="s">
        <v>8631</v>
      </c>
      <c r="B2089" s="2" t="s">
        <v>8143</v>
      </c>
    </row>
    <row r="2090" spans="1:2" x14ac:dyDescent="0.25">
      <c r="A2090" s="2" t="s">
        <v>8632</v>
      </c>
      <c r="B2090" s="2" t="s">
        <v>8633</v>
      </c>
    </row>
    <row r="2091" spans="1:2" x14ac:dyDescent="0.25">
      <c r="A2091" s="2" t="s">
        <v>8634</v>
      </c>
      <c r="B2091" s="2" t="s">
        <v>8635</v>
      </c>
    </row>
    <row r="2092" spans="1:2" x14ac:dyDescent="0.25">
      <c r="A2092" s="2" t="s">
        <v>8636</v>
      </c>
      <c r="B2092" s="2" t="s">
        <v>8637</v>
      </c>
    </row>
    <row r="2093" spans="1:2" x14ac:dyDescent="0.25">
      <c r="A2093" s="2" t="s">
        <v>8638</v>
      </c>
      <c r="B2093" s="2" t="s">
        <v>8639</v>
      </c>
    </row>
    <row r="2094" spans="1:2" x14ac:dyDescent="0.25">
      <c r="A2094" s="2" t="s">
        <v>8640</v>
      </c>
      <c r="B2094" s="2" t="s">
        <v>8641</v>
      </c>
    </row>
    <row r="2095" spans="1:2" x14ac:dyDescent="0.25">
      <c r="A2095" s="2" t="s">
        <v>8642</v>
      </c>
      <c r="B2095" s="2" t="s">
        <v>8643</v>
      </c>
    </row>
    <row r="2096" spans="1:2" x14ac:dyDescent="0.25">
      <c r="A2096" s="2" t="s">
        <v>8644</v>
      </c>
      <c r="B2096" s="2" t="s">
        <v>8645</v>
      </c>
    </row>
    <row r="2097" spans="1:2" x14ac:dyDescent="0.25">
      <c r="A2097" s="2" t="s">
        <v>8646</v>
      </c>
      <c r="B2097" s="2" t="s">
        <v>8647</v>
      </c>
    </row>
    <row r="2098" spans="1:2" x14ac:dyDescent="0.25">
      <c r="A2098" s="2" t="s">
        <v>8648</v>
      </c>
      <c r="B2098" s="2" t="s">
        <v>8649</v>
      </c>
    </row>
    <row r="2099" spans="1:2" x14ac:dyDescent="0.25">
      <c r="A2099" s="2" t="s">
        <v>8650</v>
      </c>
      <c r="B2099" s="2" t="s">
        <v>8651</v>
      </c>
    </row>
    <row r="2100" spans="1:2" x14ac:dyDescent="0.25">
      <c r="A2100" s="2" t="s">
        <v>8652</v>
      </c>
      <c r="B2100" s="2" t="s">
        <v>8653</v>
      </c>
    </row>
    <row r="2101" spans="1:2" x14ac:dyDescent="0.25">
      <c r="A2101" s="2" t="s">
        <v>8654</v>
      </c>
      <c r="B2101" s="2" t="s">
        <v>8655</v>
      </c>
    </row>
    <row r="2102" spans="1:2" x14ac:dyDescent="0.25">
      <c r="A2102" s="2" t="s">
        <v>8656</v>
      </c>
      <c r="B2102" s="2" t="s">
        <v>5271</v>
      </c>
    </row>
    <row r="2103" spans="1:2" x14ac:dyDescent="0.25">
      <c r="A2103" s="2" t="s">
        <v>8657</v>
      </c>
      <c r="B2103" s="2" t="s">
        <v>8658</v>
      </c>
    </row>
    <row r="2104" spans="1:2" x14ac:dyDescent="0.25">
      <c r="A2104" s="2" t="s">
        <v>8659</v>
      </c>
      <c r="B2104" s="2" t="s">
        <v>8660</v>
      </c>
    </row>
    <row r="2105" spans="1:2" x14ac:dyDescent="0.25">
      <c r="A2105" s="2" t="s">
        <v>8661</v>
      </c>
      <c r="B2105" s="2" t="s">
        <v>5989</v>
      </c>
    </row>
    <row r="2106" spans="1:2" x14ac:dyDescent="0.25">
      <c r="A2106" s="2" t="s">
        <v>8662</v>
      </c>
      <c r="B2106" s="2" t="s">
        <v>8663</v>
      </c>
    </row>
    <row r="2107" spans="1:2" x14ac:dyDescent="0.25">
      <c r="A2107" s="2" t="s">
        <v>8664</v>
      </c>
      <c r="B2107" s="2" t="s">
        <v>8665</v>
      </c>
    </row>
    <row r="2108" spans="1:2" x14ac:dyDescent="0.25">
      <c r="A2108" s="2" t="s">
        <v>8666</v>
      </c>
      <c r="B2108" s="2" t="s">
        <v>8667</v>
      </c>
    </row>
    <row r="2109" spans="1:2" x14ac:dyDescent="0.25">
      <c r="A2109" s="2" t="s">
        <v>8668</v>
      </c>
      <c r="B2109" s="2" t="s">
        <v>8521</v>
      </c>
    </row>
    <row r="2110" spans="1:2" x14ac:dyDescent="0.25">
      <c r="A2110" s="2" t="s">
        <v>8669</v>
      </c>
      <c r="B2110" s="2" t="s">
        <v>8670</v>
      </c>
    </row>
    <row r="2111" spans="1:2" x14ac:dyDescent="0.25">
      <c r="A2111" s="2" t="s">
        <v>8671</v>
      </c>
      <c r="B2111" s="2" t="s">
        <v>6373</v>
      </c>
    </row>
    <row r="2112" spans="1:2" x14ac:dyDescent="0.25">
      <c r="A2112" s="2" t="s">
        <v>8672</v>
      </c>
      <c r="B2112" s="2" t="s">
        <v>8673</v>
      </c>
    </row>
    <row r="2113" spans="1:2" x14ac:dyDescent="0.25">
      <c r="A2113" s="2" t="s">
        <v>8674</v>
      </c>
      <c r="B2113" s="2" t="s">
        <v>8675</v>
      </c>
    </row>
    <row r="2114" spans="1:2" x14ac:dyDescent="0.25">
      <c r="A2114" s="2" t="s">
        <v>8676</v>
      </c>
      <c r="B2114" s="2" t="s">
        <v>8677</v>
      </c>
    </row>
    <row r="2115" spans="1:2" x14ac:dyDescent="0.25">
      <c r="A2115" s="2" t="s">
        <v>8678</v>
      </c>
      <c r="B2115" s="2" t="s">
        <v>8679</v>
      </c>
    </row>
    <row r="2116" spans="1:2" x14ac:dyDescent="0.25">
      <c r="A2116" s="2" t="s">
        <v>8680</v>
      </c>
      <c r="B2116" s="2" t="s">
        <v>8681</v>
      </c>
    </row>
    <row r="2117" spans="1:2" x14ac:dyDescent="0.25">
      <c r="A2117" s="2" t="s">
        <v>8682</v>
      </c>
      <c r="B2117" s="2" t="s">
        <v>8683</v>
      </c>
    </row>
    <row r="2118" spans="1:2" x14ac:dyDescent="0.25">
      <c r="A2118" s="2" t="s">
        <v>8684</v>
      </c>
      <c r="B2118" s="2" t="s">
        <v>8685</v>
      </c>
    </row>
    <row r="2119" spans="1:2" x14ac:dyDescent="0.25">
      <c r="A2119" s="2" t="s">
        <v>8686</v>
      </c>
      <c r="B2119" s="2" t="s">
        <v>6888</v>
      </c>
    </row>
    <row r="2120" spans="1:2" x14ac:dyDescent="0.25">
      <c r="A2120" s="2" t="s">
        <v>8687</v>
      </c>
      <c r="B2120" s="2" t="s">
        <v>8688</v>
      </c>
    </row>
    <row r="2121" spans="1:2" x14ac:dyDescent="0.25">
      <c r="A2121" s="2" t="s">
        <v>8689</v>
      </c>
      <c r="B2121" s="2" t="s">
        <v>8690</v>
      </c>
    </row>
    <row r="2122" spans="1:2" x14ac:dyDescent="0.25">
      <c r="A2122" s="2" t="s">
        <v>8691</v>
      </c>
      <c r="B2122" s="2" t="s">
        <v>8692</v>
      </c>
    </row>
    <row r="2123" spans="1:2" x14ac:dyDescent="0.25">
      <c r="A2123" s="2" t="s">
        <v>8693</v>
      </c>
      <c r="B2123" s="2" t="s">
        <v>8694</v>
      </c>
    </row>
    <row r="2124" spans="1:2" x14ac:dyDescent="0.25">
      <c r="A2124" s="2" t="s">
        <v>8695</v>
      </c>
      <c r="B2124" s="2" t="s">
        <v>8696</v>
      </c>
    </row>
    <row r="2125" spans="1:2" x14ac:dyDescent="0.25">
      <c r="A2125" s="2" t="s">
        <v>8697</v>
      </c>
      <c r="B2125" s="2" t="s">
        <v>8698</v>
      </c>
    </row>
    <row r="2126" spans="1:2" x14ac:dyDescent="0.25">
      <c r="A2126" s="2" t="s">
        <v>8699</v>
      </c>
      <c r="B2126" s="2" t="s">
        <v>8700</v>
      </c>
    </row>
    <row r="2127" spans="1:2" x14ac:dyDescent="0.25">
      <c r="A2127" s="2" t="s">
        <v>8701</v>
      </c>
      <c r="B2127" s="2" t="s">
        <v>8702</v>
      </c>
    </row>
    <row r="2128" spans="1:2" x14ac:dyDescent="0.25">
      <c r="A2128" s="2" t="s">
        <v>8703</v>
      </c>
      <c r="B2128" s="2" t="s">
        <v>7331</v>
      </c>
    </row>
    <row r="2129" spans="1:2" x14ac:dyDescent="0.25">
      <c r="A2129" s="2" t="s">
        <v>8704</v>
      </c>
      <c r="B2129" s="2" t="s">
        <v>8705</v>
      </c>
    </row>
    <row r="2130" spans="1:2" x14ac:dyDescent="0.25">
      <c r="A2130" s="2" t="s">
        <v>8706</v>
      </c>
      <c r="B2130" s="2" t="s">
        <v>8707</v>
      </c>
    </row>
    <row r="2131" spans="1:2" x14ac:dyDescent="0.25">
      <c r="A2131" s="2" t="s">
        <v>8708</v>
      </c>
      <c r="B2131" s="2" t="s">
        <v>8709</v>
      </c>
    </row>
    <row r="2132" spans="1:2" x14ac:dyDescent="0.25">
      <c r="A2132" s="2" t="s">
        <v>8710</v>
      </c>
      <c r="B2132" s="2" t="s">
        <v>8711</v>
      </c>
    </row>
    <row r="2133" spans="1:2" x14ac:dyDescent="0.25">
      <c r="A2133" s="2" t="s">
        <v>8712</v>
      </c>
      <c r="B2133" s="2" t="s">
        <v>8713</v>
      </c>
    </row>
    <row r="2134" spans="1:2" x14ac:dyDescent="0.25">
      <c r="A2134" s="2" t="s">
        <v>8714</v>
      </c>
      <c r="B2134" s="2" t="s">
        <v>8715</v>
      </c>
    </row>
    <row r="2135" spans="1:2" x14ac:dyDescent="0.25">
      <c r="A2135" s="2" t="s">
        <v>8716</v>
      </c>
      <c r="B2135" s="2" t="s">
        <v>5366</v>
      </c>
    </row>
    <row r="2136" spans="1:2" x14ac:dyDescent="0.25">
      <c r="A2136" s="2" t="s">
        <v>8717</v>
      </c>
      <c r="B2136" s="2" t="s">
        <v>8718</v>
      </c>
    </row>
    <row r="2137" spans="1:2" x14ac:dyDescent="0.25">
      <c r="A2137" s="2" t="s">
        <v>8719</v>
      </c>
      <c r="B2137" s="2" t="s">
        <v>8720</v>
      </c>
    </row>
    <row r="2138" spans="1:2" x14ac:dyDescent="0.25">
      <c r="A2138" s="2" t="s">
        <v>8721</v>
      </c>
      <c r="B2138" s="2" t="s">
        <v>8722</v>
      </c>
    </row>
    <row r="2139" spans="1:2" x14ac:dyDescent="0.25">
      <c r="A2139" s="2" t="s">
        <v>8723</v>
      </c>
      <c r="B2139" s="2" t="s">
        <v>8724</v>
      </c>
    </row>
    <row r="2140" spans="1:2" x14ac:dyDescent="0.25">
      <c r="A2140" s="2" t="s">
        <v>8725</v>
      </c>
      <c r="B2140" s="2" t="s">
        <v>8726</v>
      </c>
    </row>
    <row r="2141" spans="1:2" x14ac:dyDescent="0.25">
      <c r="A2141" s="2" t="s">
        <v>8727</v>
      </c>
      <c r="B2141" s="2" t="s">
        <v>5141</v>
      </c>
    </row>
    <row r="2142" spans="1:2" x14ac:dyDescent="0.25">
      <c r="A2142" s="2" t="s">
        <v>8728</v>
      </c>
      <c r="B2142" s="2" t="s">
        <v>8729</v>
      </c>
    </row>
    <row r="2143" spans="1:2" x14ac:dyDescent="0.25">
      <c r="A2143" s="2" t="s">
        <v>8730</v>
      </c>
      <c r="B2143" s="2" t="s">
        <v>8731</v>
      </c>
    </row>
    <row r="2144" spans="1:2" x14ac:dyDescent="0.25">
      <c r="A2144" s="2" t="s">
        <v>8732</v>
      </c>
      <c r="B2144" s="2" t="s">
        <v>8733</v>
      </c>
    </row>
    <row r="2145" spans="1:2" x14ac:dyDescent="0.25">
      <c r="A2145" s="2" t="s">
        <v>8734</v>
      </c>
      <c r="B2145" s="2" t="s">
        <v>8735</v>
      </c>
    </row>
    <row r="2146" spans="1:2" x14ac:dyDescent="0.25">
      <c r="A2146" s="2" t="s">
        <v>8736</v>
      </c>
      <c r="B2146" s="2" t="s">
        <v>8737</v>
      </c>
    </row>
    <row r="2147" spans="1:2" x14ac:dyDescent="0.25">
      <c r="A2147" s="2" t="s">
        <v>8738</v>
      </c>
      <c r="B2147" s="2" t="s">
        <v>8739</v>
      </c>
    </row>
    <row r="2148" spans="1:2" x14ac:dyDescent="0.25">
      <c r="A2148" s="2" t="s">
        <v>8740</v>
      </c>
      <c r="B2148" s="2" t="s">
        <v>8741</v>
      </c>
    </row>
    <row r="2149" spans="1:2" x14ac:dyDescent="0.25">
      <c r="A2149" s="2" t="s">
        <v>8742</v>
      </c>
      <c r="B2149" s="2" t="s">
        <v>8743</v>
      </c>
    </row>
    <row r="2150" spans="1:2" x14ac:dyDescent="0.25">
      <c r="A2150" s="2" t="s">
        <v>8744</v>
      </c>
      <c r="B2150" s="2" t="s">
        <v>8745</v>
      </c>
    </row>
    <row r="2151" spans="1:2" x14ac:dyDescent="0.25">
      <c r="A2151" s="2" t="s">
        <v>8746</v>
      </c>
      <c r="B2151" s="2" t="s">
        <v>8747</v>
      </c>
    </row>
    <row r="2152" spans="1:2" x14ac:dyDescent="0.25">
      <c r="A2152" s="2" t="s">
        <v>8748</v>
      </c>
      <c r="B2152" s="2" t="s">
        <v>8749</v>
      </c>
    </row>
    <row r="2153" spans="1:2" x14ac:dyDescent="0.25">
      <c r="A2153" s="2" t="s">
        <v>8750</v>
      </c>
      <c r="B2153" s="2" t="s">
        <v>8751</v>
      </c>
    </row>
    <row r="2154" spans="1:2" x14ac:dyDescent="0.25">
      <c r="A2154" s="2" t="s">
        <v>8752</v>
      </c>
      <c r="B2154" s="2" t="s">
        <v>8753</v>
      </c>
    </row>
    <row r="2155" spans="1:2" x14ac:dyDescent="0.25">
      <c r="A2155" s="2" t="s">
        <v>8754</v>
      </c>
      <c r="B2155" s="2" t="s">
        <v>8755</v>
      </c>
    </row>
    <row r="2156" spans="1:2" x14ac:dyDescent="0.25">
      <c r="A2156" s="2" t="s">
        <v>8756</v>
      </c>
      <c r="B2156" s="2" t="s">
        <v>8757</v>
      </c>
    </row>
    <row r="2157" spans="1:2" x14ac:dyDescent="0.25">
      <c r="A2157" s="2" t="s">
        <v>8758</v>
      </c>
      <c r="B2157" s="2" t="s">
        <v>8759</v>
      </c>
    </row>
    <row r="2158" spans="1:2" x14ac:dyDescent="0.25">
      <c r="A2158" s="2" t="s">
        <v>8760</v>
      </c>
      <c r="B2158" s="2" t="s">
        <v>8696</v>
      </c>
    </row>
    <row r="2159" spans="1:2" x14ac:dyDescent="0.25">
      <c r="A2159" s="2" t="s">
        <v>8761</v>
      </c>
      <c r="B2159" s="2" t="s">
        <v>8762</v>
      </c>
    </row>
    <row r="2160" spans="1:2" x14ac:dyDescent="0.25">
      <c r="A2160" s="2" t="s">
        <v>8763</v>
      </c>
      <c r="B2160" s="2" t="s">
        <v>8764</v>
      </c>
    </row>
    <row r="2161" spans="1:2" x14ac:dyDescent="0.25">
      <c r="A2161" s="2" t="s">
        <v>8765</v>
      </c>
      <c r="B2161" s="2" t="s">
        <v>5305</v>
      </c>
    </row>
    <row r="2162" spans="1:2" x14ac:dyDescent="0.25">
      <c r="A2162" s="2" t="s">
        <v>8766</v>
      </c>
      <c r="B2162" s="2" t="s">
        <v>8767</v>
      </c>
    </row>
    <row r="2163" spans="1:2" x14ac:dyDescent="0.25">
      <c r="A2163" s="2" t="s">
        <v>8768</v>
      </c>
      <c r="B2163" s="2" t="s">
        <v>8769</v>
      </c>
    </row>
    <row r="2164" spans="1:2" x14ac:dyDescent="0.25">
      <c r="A2164" s="2" t="s">
        <v>8770</v>
      </c>
      <c r="B2164" s="2" t="s">
        <v>5038</v>
      </c>
    </row>
    <row r="2165" spans="1:2" x14ac:dyDescent="0.25">
      <c r="A2165" s="2" t="s">
        <v>8771</v>
      </c>
      <c r="B2165" s="2" t="s">
        <v>8772</v>
      </c>
    </row>
    <row r="2166" spans="1:2" x14ac:dyDescent="0.25">
      <c r="A2166" s="2" t="s">
        <v>8773</v>
      </c>
      <c r="B2166" s="2" t="s">
        <v>8696</v>
      </c>
    </row>
    <row r="2167" spans="1:2" x14ac:dyDescent="0.25">
      <c r="A2167" s="2" t="s">
        <v>8774</v>
      </c>
      <c r="B2167" s="2" t="s">
        <v>8775</v>
      </c>
    </row>
    <row r="2168" spans="1:2" x14ac:dyDescent="0.25">
      <c r="A2168" s="2" t="s">
        <v>8776</v>
      </c>
      <c r="B2168" s="2" t="s">
        <v>8777</v>
      </c>
    </row>
    <row r="2169" spans="1:2" x14ac:dyDescent="0.25">
      <c r="A2169" s="2" t="s">
        <v>8778</v>
      </c>
      <c r="B2169" s="2" t="s">
        <v>8779</v>
      </c>
    </row>
    <row r="2170" spans="1:2" x14ac:dyDescent="0.25">
      <c r="A2170" s="2" t="s">
        <v>8780</v>
      </c>
      <c r="B2170" s="2" t="s">
        <v>8781</v>
      </c>
    </row>
    <row r="2171" spans="1:2" x14ac:dyDescent="0.25">
      <c r="A2171" s="2" t="s">
        <v>8782</v>
      </c>
      <c r="B2171" s="2" t="s">
        <v>5920</v>
      </c>
    </row>
    <row r="2172" spans="1:2" x14ac:dyDescent="0.25">
      <c r="A2172" s="2" t="s">
        <v>8783</v>
      </c>
      <c r="B2172" s="2" t="s">
        <v>8784</v>
      </c>
    </row>
    <row r="2173" spans="1:2" x14ac:dyDescent="0.25">
      <c r="A2173" s="2" t="s">
        <v>8785</v>
      </c>
      <c r="B2173" s="2" t="s">
        <v>8786</v>
      </c>
    </row>
    <row r="2174" spans="1:2" x14ac:dyDescent="0.25">
      <c r="A2174" s="2" t="s">
        <v>8787</v>
      </c>
      <c r="B2174" s="2" t="s">
        <v>8788</v>
      </c>
    </row>
    <row r="2175" spans="1:2" x14ac:dyDescent="0.25">
      <c r="A2175" s="2" t="s">
        <v>8789</v>
      </c>
      <c r="B2175" s="2" t="s">
        <v>8790</v>
      </c>
    </row>
    <row r="2176" spans="1:2" x14ac:dyDescent="0.25">
      <c r="A2176" s="2" t="s">
        <v>8791</v>
      </c>
      <c r="B2176" s="2" t="s">
        <v>6920</v>
      </c>
    </row>
    <row r="2177" spans="1:2" x14ac:dyDescent="0.25">
      <c r="A2177" s="2" t="s">
        <v>8792</v>
      </c>
      <c r="B2177" s="2" t="s">
        <v>8793</v>
      </c>
    </row>
    <row r="2178" spans="1:2" x14ac:dyDescent="0.25">
      <c r="A2178" s="2" t="s">
        <v>8794</v>
      </c>
      <c r="B2178" s="2" t="s">
        <v>8795</v>
      </c>
    </row>
    <row r="2179" spans="1:2" x14ac:dyDescent="0.25">
      <c r="A2179" s="2" t="s">
        <v>8796</v>
      </c>
      <c r="B2179" s="2" t="s">
        <v>8797</v>
      </c>
    </row>
    <row r="2180" spans="1:2" x14ac:dyDescent="0.25">
      <c r="A2180" s="2" t="s">
        <v>8798</v>
      </c>
      <c r="B2180" s="2" t="s">
        <v>8799</v>
      </c>
    </row>
    <row r="2181" spans="1:2" x14ac:dyDescent="0.25">
      <c r="A2181" s="2" t="s">
        <v>8800</v>
      </c>
      <c r="B2181" s="2" t="s">
        <v>8801</v>
      </c>
    </row>
    <row r="2182" spans="1:2" x14ac:dyDescent="0.25">
      <c r="A2182" s="2" t="s">
        <v>8802</v>
      </c>
      <c r="B2182" s="2" t="s">
        <v>8803</v>
      </c>
    </row>
    <row r="2183" spans="1:2" x14ac:dyDescent="0.25">
      <c r="A2183" s="2" t="s">
        <v>8804</v>
      </c>
      <c r="B2183" s="2" t="s">
        <v>8805</v>
      </c>
    </row>
    <row r="2184" spans="1:2" x14ac:dyDescent="0.25">
      <c r="A2184" s="2" t="s">
        <v>8806</v>
      </c>
      <c r="B2184" s="2" t="s">
        <v>8807</v>
      </c>
    </row>
    <row r="2185" spans="1:2" x14ac:dyDescent="0.25">
      <c r="A2185" s="2" t="s">
        <v>8808</v>
      </c>
      <c r="B2185" s="2" t="s">
        <v>8809</v>
      </c>
    </row>
    <row r="2186" spans="1:2" x14ac:dyDescent="0.25">
      <c r="A2186" s="2" t="s">
        <v>8810</v>
      </c>
      <c r="B2186" s="2" t="s">
        <v>8041</v>
      </c>
    </row>
    <row r="2187" spans="1:2" x14ac:dyDescent="0.25">
      <c r="A2187" s="2" t="s">
        <v>8811</v>
      </c>
      <c r="B2187" s="2" t="s">
        <v>8233</v>
      </c>
    </row>
    <row r="2188" spans="1:2" x14ac:dyDescent="0.25">
      <c r="A2188" s="2" t="s">
        <v>8812</v>
      </c>
      <c r="B2188" s="2" t="s">
        <v>8184</v>
      </c>
    </row>
    <row r="2189" spans="1:2" x14ac:dyDescent="0.25">
      <c r="A2189" s="2" t="s">
        <v>8813</v>
      </c>
      <c r="B2189" s="2" t="s">
        <v>8814</v>
      </c>
    </row>
    <row r="2190" spans="1:2" x14ac:dyDescent="0.25">
      <c r="A2190" s="2" t="s">
        <v>8815</v>
      </c>
      <c r="B2190" s="2" t="s">
        <v>8816</v>
      </c>
    </row>
    <row r="2191" spans="1:2" x14ac:dyDescent="0.25">
      <c r="A2191" s="2" t="s">
        <v>8817</v>
      </c>
      <c r="B2191" s="2" t="s">
        <v>8818</v>
      </c>
    </row>
    <row r="2192" spans="1:2" x14ac:dyDescent="0.25">
      <c r="A2192" s="2" t="s">
        <v>8819</v>
      </c>
      <c r="B2192" s="2" t="s">
        <v>8820</v>
      </c>
    </row>
    <row r="2193" spans="1:2" x14ac:dyDescent="0.25">
      <c r="A2193" s="2" t="s">
        <v>8821</v>
      </c>
      <c r="B2193" s="2" t="s">
        <v>8822</v>
      </c>
    </row>
    <row r="2194" spans="1:2" x14ac:dyDescent="0.25">
      <c r="A2194" s="2" t="s">
        <v>8823</v>
      </c>
      <c r="B2194" s="2" t="s">
        <v>8824</v>
      </c>
    </row>
    <row r="2195" spans="1:2" x14ac:dyDescent="0.25">
      <c r="A2195" s="2" t="s">
        <v>8825</v>
      </c>
      <c r="B2195" s="2" t="s">
        <v>8826</v>
      </c>
    </row>
    <row r="2196" spans="1:2" x14ac:dyDescent="0.25">
      <c r="A2196" s="2" t="s">
        <v>8827</v>
      </c>
      <c r="B2196" s="2" t="s">
        <v>8828</v>
      </c>
    </row>
    <row r="2197" spans="1:2" x14ac:dyDescent="0.25">
      <c r="A2197" s="2" t="s">
        <v>8829</v>
      </c>
      <c r="B2197" s="2" t="s">
        <v>8830</v>
      </c>
    </row>
    <row r="2198" spans="1:2" x14ac:dyDescent="0.25">
      <c r="A2198" s="2" t="s">
        <v>8831</v>
      </c>
      <c r="B2198" s="2" t="s">
        <v>8832</v>
      </c>
    </row>
    <row r="2199" spans="1:2" x14ac:dyDescent="0.25">
      <c r="A2199" s="2" t="s">
        <v>8833</v>
      </c>
      <c r="B2199" s="2" t="s">
        <v>8834</v>
      </c>
    </row>
    <row r="2200" spans="1:2" x14ac:dyDescent="0.25">
      <c r="A2200" s="2" t="s">
        <v>8835</v>
      </c>
      <c r="B2200" s="2" t="s">
        <v>8836</v>
      </c>
    </row>
    <row r="2201" spans="1:2" x14ac:dyDescent="0.25">
      <c r="A2201" s="2" t="s">
        <v>8837</v>
      </c>
      <c r="B2201" s="2" t="s">
        <v>8838</v>
      </c>
    </row>
    <row r="2202" spans="1:2" x14ac:dyDescent="0.25">
      <c r="A2202" s="2" t="s">
        <v>8839</v>
      </c>
      <c r="B2202" s="2" t="s">
        <v>7898</v>
      </c>
    </row>
    <row r="2203" spans="1:2" x14ac:dyDescent="0.25">
      <c r="A2203" s="2" t="s">
        <v>8840</v>
      </c>
      <c r="B2203" s="2" t="s">
        <v>8841</v>
      </c>
    </row>
    <row r="2204" spans="1:2" x14ac:dyDescent="0.25">
      <c r="A2204" s="2" t="s">
        <v>8842</v>
      </c>
      <c r="B2204" s="2" t="s">
        <v>7120</v>
      </c>
    </row>
    <row r="2205" spans="1:2" x14ac:dyDescent="0.25">
      <c r="A2205" s="2" t="s">
        <v>8843</v>
      </c>
      <c r="B2205" s="2" t="s">
        <v>8844</v>
      </c>
    </row>
    <row r="2206" spans="1:2" x14ac:dyDescent="0.25">
      <c r="A2206" s="2" t="s">
        <v>8845</v>
      </c>
      <c r="B2206" s="2" t="s">
        <v>8846</v>
      </c>
    </row>
    <row r="2207" spans="1:2" x14ac:dyDescent="0.25">
      <c r="A2207" s="2" t="s">
        <v>8847</v>
      </c>
      <c r="B2207" s="2" t="s">
        <v>8848</v>
      </c>
    </row>
    <row r="2208" spans="1:2" x14ac:dyDescent="0.25">
      <c r="A2208" s="2" t="s">
        <v>8849</v>
      </c>
      <c r="B2208" s="2" t="s">
        <v>6895</v>
      </c>
    </row>
    <row r="2209" spans="1:2" x14ac:dyDescent="0.25">
      <c r="A2209" s="2" t="s">
        <v>8850</v>
      </c>
      <c r="B2209" s="2" t="s">
        <v>8851</v>
      </c>
    </row>
    <row r="2210" spans="1:2" x14ac:dyDescent="0.25">
      <c r="A2210" s="2" t="s">
        <v>8852</v>
      </c>
      <c r="B2210" s="2" t="s">
        <v>8853</v>
      </c>
    </row>
    <row r="2211" spans="1:2" x14ac:dyDescent="0.25">
      <c r="A2211" s="2" t="s">
        <v>8854</v>
      </c>
      <c r="B2211" s="2" t="s">
        <v>8244</v>
      </c>
    </row>
    <row r="2212" spans="1:2" x14ac:dyDescent="0.25">
      <c r="A2212" s="2" t="s">
        <v>8855</v>
      </c>
      <c r="B2212" s="2" t="s">
        <v>6063</v>
      </c>
    </row>
    <row r="2213" spans="1:2" x14ac:dyDescent="0.25">
      <c r="A2213" s="2" t="s">
        <v>8856</v>
      </c>
      <c r="B2213" s="2" t="s">
        <v>8857</v>
      </c>
    </row>
    <row r="2214" spans="1:2" x14ac:dyDescent="0.25">
      <c r="A2214" s="2" t="s">
        <v>8858</v>
      </c>
      <c r="B2214" s="2" t="s">
        <v>8859</v>
      </c>
    </row>
    <row r="2215" spans="1:2" x14ac:dyDescent="0.25">
      <c r="A2215" s="2" t="s">
        <v>8860</v>
      </c>
      <c r="B2215" s="2" t="s">
        <v>8861</v>
      </c>
    </row>
    <row r="2216" spans="1:2" x14ac:dyDescent="0.25">
      <c r="A2216" s="2" t="s">
        <v>8862</v>
      </c>
      <c r="B2216" s="2" t="s">
        <v>8863</v>
      </c>
    </row>
    <row r="2217" spans="1:2" x14ac:dyDescent="0.25">
      <c r="A2217" s="2" t="s">
        <v>8864</v>
      </c>
      <c r="B2217" s="2" t="s">
        <v>8865</v>
      </c>
    </row>
    <row r="2218" spans="1:2" x14ac:dyDescent="0.25">
      <c r="A2218" s="2" t="s">
        <v>8866</v>
      </c>
      <c r="B2218" s="2" t="s">
        <v>8867</v>
      </c>
    </row>
    <row r="2219" spans="1:2" x14ac:dyDescent="0.25">
      <c r="A2219" s="2" t="s">
        <v>8868</v>
      </c>
      <c r="B2219" s="2" t="s">
        <v>8869</v>
      </c>
    </row>
    <row r="2220" spans="1:2" x14ac:dyDescent="0.25">
      <c r="A2220" s="2" t="s">
        <v>8870</v>
      </c>
      <c r="B2220" s="2" t="s">
        <v>8382</v>
      </c>
    </row>
    <row r="2221" spans="1:2" x14ac:dyDescent="0.25">
      <c r="A2221" s="2" t="s">
        <v>8871</v>
      </c>
      <c r="B2221" s="2" t="s">
        <v>6244</v>
      </c>
    </row>
    <row r="2222" spans="1:2" x14ac:dyDescent="0.25">
      <c r="A2222" s="2" t="s">
        <v>8872</v>
      </c>
      <c r="B2222" s="2" t="s">
        <v>8873</v>
      </c>
    </row>
    <row r="2223" spans="1:2" x14ac:dyDescent="0.25">
      <c r="A2223" s="2" t="s">
        <v>8874</v>
      </c>
      <c r="B2223" s="2" t="s">
        <v>8875</v>
      </c>
    </row>
    <row r="2224" spans="1:2" x14ac:dyDescent="0.25">
      <c r="A2224" s="2" t="s">
        <v>8876</v>
      </c>
      <c r="B2224" s="2" t="s">
        <v>8877</v>
      </c>
    </row>
    <row r="2225" spans="1:2" x14ac:dyDescent="0.25">
      <c r="A2225" s="2" t="s">
        <v>8878</v>
      </c>
      <c r="B2225" s="2" t="s">
        <v>6267</v>
      </c>
    </row>
    <row r="2226" spans="1:2" x14ac:dyDescent="0.25">
      <c r="A2226" s="2" t="s">
        <v>8879</v>
      </c>
      <c r="B2226" s="2" t="s">
        <v>8581</v>
      </c>
    </row>
    <row r="2227" spans="1:2" x14ac:dyDescent="0.25">
      <c r="A2227" s="2" t="s">
        <v>8880</v>
      </c>
      <c r="B2227" s="2" t="s">
        <v>8881</v>
      </c>
    </row>
    <row r="2228" spans="1:2" x14ac:dyDescent="0.25">
      <c r="A2228" s="2" t="s">
        <v>8882</v>
      </c>
      <c r="B2228" s="2" t="s">
        <v>6136</v>
      </c>
    </row>
    <row r="2229" spans="1:2" x14ac:dyDescent="0.25">
      <c r="A2229" s="2" t="s">
        <v>8883</v>
      </c>
      <c r="B2229" s="2" t="s">
        <v>8884</v>
      </c>
    </row>
    <row r="2230" spans="1:2" x14ac:dyDescent="0.25">
      <c r="A2230" s="2" t="s">
        <v>8885</v>
      </c>
      <c r="B2230" s="2" t="s">
        <v>7091</v>
      </c>
    </row>
    <row r="2231" spans="1:2" x14ac:dyDescent="0.25">
      <c r="A2231" s="2" t="s">
        <v>8886</v>
      </c>
      <c r="B2231" s="2" t="s">
        <v>8887</v>
      </c>
    </row>
    <row r="2232" spans="1:2" x14ac:dyDescent="0.25">
      <c r="A2232" s="2" t="s">
        <v>8888</v>
      </c>
      <c r="B2232" s="2" t="s">
        <v>8889</v>
      </c>
    </row>
    <row r="2233" spans="1:2" x14ac:dyDescent="0.25">
      <c r="A2233" s="2" t="s">
        <v>8890</v>
      </c>
      <c r="B2233" s="2" t="s">
        <v>8891</v>
      </c>
    </row>
    <row r="2234" spans="1:2" x14ac:dyDescent="0.25">
      <c r="A2234" s="2" t="s">
        <v>8892</v>
      </c>
      <c r="B2234" s="2" t="s">
        <v>6763</v>
      </c>
    </row>
    <row r="2235" spans="1:2" x14ac:dyDescent="0.25">
      <c r="A2235" s="2" t="s">
        <v>8893</v>
      </c>
      <c r="B2235" s="2" t="s">
        <v>8894</v>
      </c>
    </row>
    <row r="2236" spans="1:2" x14ac:dyDescent="0.25">
      <c r="A2236" s="2" t="s">
        <v>8895</v>
      </c>
      <c r="B2236" s="2" t="s">
        <v>8896</v>
      </c>
    </row>
    <row r="2237" spans="1:2" x14ac:dyDescent="0.25">
      <c r="A2237" s="2" t="s">
        <v>8897</v>
      </c>
      <c r="B2237" s="2" t="s">
        <v>8898</v>
      </c>
    </row>
    <row r="2238" spans="1:2" x14ac:dyDescent="0.25">
      <c r="A2238" s="2" t="s">
        <v>8899</v>
      </c>
      <c r="B2238" s="2" t="s">
        <v>8900</v>
      </c>
    </row>
    <row r="2239" spans="1:2" x14ac:dyDescent="0.25">
      <c r="A2239" s="2" t="s">
        <v>8901</v>
      </c>
      <c r="B2239" s="2" t="s">
        <v>8902</v>
      </c>
    </row>
    <row r="2240" spans="1:2" x14ac:dyDescent="0.25">
      <c r="A2240" s="2" t="s">
        <v>8903</v>
      </c>
      <c r="B2240" s="2" t="s">
        <v>6047</v>
      </c>
    </row>
    <row r="2241" spans="1:2" x14ac:dyDescent="0.25">
      <c r="A2241" s="2" t="s">
        <v>8904</v>
      </c>
      <c r="B2241" s="2" t="s">
        <v>8905</v>
      </c>
    </row>
    <row r="2242" spans="1:2" x14ac:dyDescent="0.25">
      <c r="A2242" s="2" t="s">
        <v>8906</v>
      </c>
      <c r="B2242" s="2" t="s">
        <v>6331</v>
      </c>
    </row>
    <row r="2243" spans="1:2" x14ac:dyDescent="0.25">
      <c r="A2243" s="2" t="s">
        <v>8907</v>
      </c>
      <c r="B2243" s="2" t="s">
        <v>8908</v>
      </c>
    </row>
    <row r="2244" spans="1:2" x14ac:dyDescent="0.25">
      <c r="A2244" s="2" t="s">
        <v>8909</v>
      </c>
      <c r="B2244" s="2" t="s">
        <v>8910</v>
      </c>
    </row>
    <row r="2245" spans="1:2" x14ac:dyDescent="0.25">
      <c r="A2245" s="2" t="s">
        <v>8911</v>
      </c>
      <c r="B2245" s="2" t="s">
        <v>8912</v>
      </c>
    </row>
    <row r="2246" spans="1:2" x14ac:dyDescent="0.25">
      <c r="A2246" s="2" t="s">
        <v>8913</v>
      </c>
      <c r="B2246" s="2" t="s">
        <v>8914</v>
      </c>
    </row>
    <row r="2247" spans="1:2" x14ac:dyDescent="0.25">
      <c r="A2247" s="2" t="s">
        <v>8915</v>
      </c>
      <c r="B2247" s="2" t="s">
        <v>8916</v>
      </c>
    </row>
    <row r="2248" spans="1:2" x14ac:dyDescent="0.25">
      <c r="A2248" s="2" t="s">
        <v>8917</v>
      </c>
      <c r="B2248" s="2" t="s">
        <v>8918</v>
      </c>
    </row>
    <row r="2249" spans="1:2" x14ac:dyDescent="0.25">
      <c r="A2249" s="2" t="s">
        <v>8919</v>
      </c>
      <c r="B2249" s="2" t="s">
        <v>8920</v>
      </c>
    </row>
    <row r="2250" spans="1:2" x14ac:dyDescent="0.25">
      <c r="A2250" s="2" t="s">
        <v>8921</v>
      </c>
      <c r="B2250" s="2" t="s">
        <v>8922</v>
      </c>
    </row>
    <row r="2251" spans="1:2" x14ac:dyDescent="0.25">
      <c r="A2251" s="2" t="s">
        <v>8923</v>
      </c>
      <c r="B2251" s="2" t="s">
        <v>8924</v>
      </c>
    </row>
    <row r="2252" spans="1:2" x14ac:dyDescent="0.25">
      <c r="A2252" s="2" t="s">
        <v>8925</v>
      </c>
      <c r="B2252" s="2" t="s">
        <v>8926</v>
      </c>
    </row>
    <row r="2253" spans="1:2" x14ac:dyDescent="0.25">
      <c r="A2253" s="2" t="s">
        <v>8927</v>
      </c>
      <c r="B2253" s="2" t="s">
        <v>8928</v>
      </c>
    </row>
    <row r="2254" spans="1:2" x14ac:dyDescent="0.25">
      <c r="A2254" s="2" t="s">
        <v>8929</v>
      </c>
      <c r="B2254" s="2" t="s">
        <v>8930</v>
      </c>
    </row>
    <row r="2255" spans="1:2" x14ac:dyDescent="0.25">
      <c r="A2255" s="2" t="s">
        <v>8931</v>
      </c>
      <c r="B2255" s="2" t="s">
        <v>5785</v>
      </c>
    </row>
    <row r="2256" spans="1:2" x14ac:dyDescent="0.25">
      <c r="A2256" s="2" t="s">
        <v>8932</v>
      </c>
      <c r="B2256" s="2" t="s">
        <v>8933</v>
      </c>
    </row>
    <row r="2257" spans="1:2" x14ac:dyDescent="0.25">
      <c r="A2257" s="2" t="s">
        <v>8934</v>
      </c>
      <c r="B2257" s="2" t="s">
        <v>5201</v>
      </c>
    </row>
    <row r="2258" spans="1:2" x14ac:dyDescent="0.25">
      <c r="A2258" s="2" t="s">
        <v>8935</v>
      </c>
      <c r="B2258" s="2" t="s">
        <v>8936</v>
      </c>
    </row>
    <row r="2259" spans="1:2" x14ac:dyDescent="0.25">
      <c r="A2259" s="2" t="s">
        <v>8937</v>
      </c>
      <c r="B2259" s="2" t="s">
        <v>8938</v>
      </c>
    </row>
    <row r="2260" spans="1:2" x14ac:dyDescent="0.25">
      <c r="A2260" s="2" t="s">
        <v>8939</v>
      </c>
      <c r="B2260" s="2" t="s">
        <v>8940</v>
      </c>
    </row>
    <row r="2261" spans="1:2" ht="31.5" x14ac:dyDescent="0.25">
      <c r="A2261" s="2" t="s">
        <v>8941</v>
      </c>
      <c r="B2261" s="2" t="s">
        <v>8942</v>
      </c>
    </row>
    <row r="2262" spans="1:2" x14ac:dyDescent="0.25">
      <c r="A2262" s="2" t="s">
        <v>8943</v>
      </c>
      <c r="B2262" s="2" t="s">
        <v>8944</v>
      </c>
    </row>
    <row r="2263" spans="1:2" x14ac:dyDescent="0.25">
      <c r="A2263" s="2" t="s">
        <v>8945</v>
      </c>
      <c r="B2263" s="2" t="s">
        <v>8946</v>
      </c>
    </row>
    <row r="2264" spans="1:2" x14ac:dyDescent="0.25">
      <c r="A2264" s="2" t="s">
        <v>8947</v>
      </c>
      <c r="B2264" s="2" t="s">
        <v>4842</v>
      </c>
    </row>
    <row r="2265" spans="1:2" x14ac:dyDescent="0.25">
      <c r="A2265" s="2" t="s">
        <v>8948</v>
      </c>
      <c r="B2265" s="2" t="s">
        <v>8949</v>
      </c>
    </row>
    <row r="2266" spans="1:2" x14ac:dyDescent="0.25">
      <c r="A2266" s="2" t="s">
        <v>8950</v>
      </c>
      <c r="B2266" s="2" t="s">
        <v>8951</v>
      </c>
    </row>
    <row r="2267" spans="1:2" x14ac:dyDescent="0.25">
      <c r="A2267" s="2" t="s">
        <v>8952</v>
      </c>
      <c r="B2267" s="2" t="s">
        <v>8953</v>
      </c>
    </row>
    <row r="2268" spans="1:2" x14ac:dyDescent="0.25">
      <c r="A2268" s="2" t="s">
        <v>8954</v>
      </c>
      <c r="B2268" s="2" t="s">
        <v>8955</v>
      </c>
    </row>
    <row r="2269" spans="1:2" x14ac:dyDescent="0.25">
      <c r="A2269" s="2" t="s">
        <v>8956</v>
      </c>
      <c r="B2269" s="2" t="s">
        <v>8957</v>
      </c>
    </row>
    <row r="2270" spans="1:2" x14ac:dyDescent="0.25">
      <c r="A2270" s="2" t="s">
        <v>8958</v>
      </c>
      <c r="B2270" s="2" t="s">
        <v>7874</v>
      </c>
    </row>
    <row r="2271" spans="1:2" x14ac:dyDescent="0.25">
      <c r="A2271" s="2" t="s">
        <v>8959</v>
      </c>
      <c r="B2271" s="2" t="s">
        <v>8960</v>
      </c>
    </row>
    <row r="2272" spans="1:2" x14ac:dyDescent="0.25">
      <c r="A2272" s="2" t="s">
        <v>8961</v>
      </c>
      <c r="B2272" s="2" t="s">
        <v>8630</v>
      </c>
    </row>
    <row r="2273" spans="1:2" x14ac:dyDescent="0.25">
      <c r="A2273" s="2" t="s">
        <v>8962</v>
      </c>
      <c r="B2273" s="2" t="s">
        <v>7687</v>
      </c>
    </row>
    <row r="2274" spans="1:2" x14ac:dyDescent="0.25">
      <c r="A2274" s="2" t="s">
        <v>8963</v>
      </c>
      <c r="B2274" s="2" t="s">
        <v>8964</v>
      </c>
    </row>
    <row r="2275" spans="1:2" x14ac:dyDescent="0.25">
      <c r="A2275" s="2" t="s">
        <v>8965</v>
      </c>
      <c r="B2275" s="2" t="s">
        <v>8966</v>
      </c>
    </row>
    <row r="2276" spans="1:2" x14ac:dyDescent="0.25">
      <c r="A2276" s="2" t="s">
        <v>8967</v>
      </c>
      <c r="B2276" s="2" t="s">
        <v>8968</v>
      </c>
    </row>
    <row r="2277" spans="1:2" x14ac:dyDescent="0.25">
      <c r="A2277" s="2" t="s">
        <v>8969</v>
      </c>
      <c r="B2277" s="2" t="s">
        <v>8970</v>
      </c>
    </row>
    <row r="2278" spans="1:2" x14ac:dyDescent="0.25">
      <c r="A2278" s="2" t="s">
        <v>8971</v>
      </c>
      <c r="B2278" s="2" t="s">
        <v>8972</v>
      </c>
    </row>
    <row r="2279" spans="1:2" x14ac:dyDescent="0.25">
      <c r="A2279" s="2" t="s">
        <v>8973</v>
      </c>
      <c r="B2279" s="2" t="s">
        <v>8974</v>
      </c>
    </row>
    <row r="2280" spans="1:2" x14ac:dyDescent="0.25">
      <c r="A2280" s="2" t="s">
        <v>8975</v>
      </c>
      <c r="B2280" s="2" t="s">
        <v>8976</v>
      </c>
    </row>
    <row r="2281" spans="1:2" x14ac:dyDescent="0.25">
      <c r="A2281" s="2" t="s">
        <v>8977</v>
      </c>
      <c r="B2281" s="2" t="s">
        <v>8978</v>
      </c>
    </row>
    <row r="2282" spans="1:2" x14ac:dyDescent="0.25">
      <c r="A2282" s="2" t="s">
        <v>8979</v>
      </c>
      <c r="B2282" s="2" t="s">
        <v>8980</v>
      </c>
    </row>
    <row r="2283" spans="1:2" x14ac:dyDescent="0.25">
      <c r="A2283" s="2" t="s">
        <v>8981</v>
      </c>
      <c r="B2283" s="2" t="s">
        <v>8982</v>
      </c>
    </row>
    <row r="2284" spans="1:2" x14ac:dyDescent="0.25">
      <c r="A2284" s="2" t="s">
        <v>8983</v>
      </c>
      <c r="B2284" s="2" t="s">
        <v>8984</v>
      </c>
    </row>
    <row r="2285" spans="1:2" x14ac:dyDescent="0.25">
      <c r="A2285" s="2" t="s">
        <v>8985</v>
      </c>
      <c r="B2285" s="2" t="s">
        <v>8986</v>
      </c>
    </row>
    <row r="2286" spans="1:2" x14ac:dyDescent="0.25">
      <c r="A2286" s="2" t="s">
        <v>8987</v>
      </c>
      <c r="B2286" s="2" t="s">
        <v>8988</v>
      </c>
    </row>
    <row r="2287" spans="1:2" x14ac:dyDescent="0.25">
      <c r="A2287" s="2" t="s">
        <v>8989</v>
      </c>
      <c r="B2287" s="2" t="s">
        <v>8990</v>
      </c>
    </row>
    <row r="2288" spans="1:2" x14ac:dyDescent="0.25">
      <c r="A2288" s="2" t="s">
        <v>8991</v>
      </c>
      <c r="B2288" s="2" t="s">
        <v>8992</v>
      </c>
    </row>
    <row r="2289" spans="1:2" x14ac:dyDescent="0.25">
      <c r="A2289" s="2" t="s">
        <v>8993</v>
      </c>
      <c r="B2289" s="2" t="s">
        <v>8994</v>
      </c>
    </row>
    <row r="2290" spans="1:2" x14ac:dyDescent="0.25">
      <c r="A2290" s="2" t="s">
        <v>8995</v>
      </c>
      <c r="B2290" s="2" t="s">
        <v>8996</v>
      </c>
    </row>
    <row r="2291" spans="1:2" x14ac:dyDescent="0.25">
      <c r="A2291" s="2" t="s">
        <v>8997</v>
      </c>
      <c r="B2291" s="2" t="s">
        <v>8998</v>
      </c>
    </row>
    <row r="2292" spans="1:2" x14ac:dyDescent="0.25">
      <c r="A2292" s="2" t="s">
        <v>8999</v>
      </c>
      <c r="B2292" s="2" t="s">
        <v>9000</v>
      </c>
    </row>
    <row r="2293" spans="1:2" x14ac:dyDescent="0.25">
      <c r="A2293" s="2" t="s">
        <v>9001</v>
      </c>
      <c r="B2293" s="2" t="s">
        <v>9002</v>
      </c>
    </row>
    <row r="2294" spans="1:2" x14ac:dyDescent="0.25">
      <c r="A2294" s="2" t="s">
        <v>9003</v>
      </c>
      <c r="B2294" s="2" t="s">
        <v>9004</v>
      </c>
    </row>
    <row r="2295" spans="1:2" x14ac:dyDescent="0.25">
      <c r="A2295" s="2" t="s">
        <v>9005</v>
      </c>
      <c r="B2295" s="2" t="s">
        <v>9006</v>
      </c>
    </row>
    <row r="2297" spans="1:2" x14ac:dyDescent="0.25">
      <c r="A2297" s="2" t="s">
        <v>9007</v>
      </c>
      <c r="B2297" s="2" t="s">
        <v>4713</v>
      </c>
    </row>
    <row r="2299" spans="1:2" x14ac:dyDescent="0.25">
      <c r="A2299" s="2" t="s">
        <v>9008</v>
      </c>
      <c r="B2299" s="2" t="s">
        <v>7420</v>
      </c>
    </row>
    <row r="2300" spans="1:2" x14ac:dyDescent="0.25">
      <c r="A2300" s="2" t="s">
        <v>9009</v>
      </c>
      <c r="B2300" s="2" t="s">
        <v>9010</v>
      </c>
    </row>
    <row r="2301" spans="1:2" x14ac:dyDescent="0.25">
      <c r="A2301" s="2" t="s">
        <v>9011</v>
      </c>
      <c r="B2301" s="2" t="s">
        <v>9012</v>
      </c>
    </row>
    <row r="2302" spans="1:2" x14ac:dyDescent="0.25">
      <c r="A2302" s="2" t="s">
        <v>9013</v>
      </c>
      <c r="B2302" s="2" t="s">
        <v>9014</v>
      </c>
    </row>
    <row r="2303" spans="1:2" x14ac:dyDescent="0.25">
      <c r="A2303" s="2" t="s">
        <v>9015</v>
      </c>
      <c r="B2303" s="2" t="s">
        <v>9016</v>
      </c>
    </row>
    <row r="2304" spans="1:2" x14ac:dyDescent="0.25">
      <c r="A2304" s="2" t="s">
        <v>9017</v>
      </c>
      <c r="B2304" s="2" t="s">
        <v>5783</v>
      </c>
    </row>
    <row r="2305" spans="1:2" x14ac:dyDescent="0.25">
      <c r="A2305" s="2" t="s">
        <v>9018</v>
      </c>
      <c r="B2305" s="2" t="s">
        <v>6403</v>
      </c>
    </row>
    <row r="2306" spans="1:2" x14ac:dyDescent="0.25">
      <c r="A2306" s="2" t="s">
        <v>9019</v>
      </c>
      <c r="B2306" s="2" t="s">
        <v>9020</v>
      </c>
    </row>
    <row r="2307" spans="1:2" x14ac:dyDescent="0.25">
      <c r="A2307" s="2" t="s">
        <v>9021</v>
      </c>
      <c r="B2307" s="2" t="s">
        <v>9022</v>
      </c>
    </row>
    <row r="2308" spans="1:2" x14ac:dyDescent="0.25">
      <c r="A2308" s="2" t="s">
        <v>9023</v>
      </c>
      <c r="B2308" s="2" t="s">
        <v>9024</v>
      </c>
    </row>
    <row r="2309" spans="1:2" x14ac:dyDescent="0.25">
      <c r="A2309" s="2" t="s">
        <v>9025</v>
      </c>
      <c r="B2309" s="2" t="s">
        <v>9026</v>
      </c>
    </row>
    <row r="2310" spans="1:2" x14ac:dyDescent="0.25">
      <c r="A2310" s="2" t="s">
        <v>9027</v>
      </c>
      <c r="B2310" s="2" t="s">
        <v>9028</v>
      </c>
    </row>
    <row r="2311" spans="1:2" x14ac:dyDescent="0.25">
      <c r="A2311" s="2" t="s">
        <v>9029</v>
      </c>
      <c r="B2311" s="2" t="s">
        <v>9030</v>
      </c>
    </row>
    <row r="2312" spans="1:2" x14ac:dyDescent="0.25">
      <c r="A2312" s="2" t="s">
        <v>9031</v>
      </c>
      <c r="B2312" s="2" t="s">
        <v>9032</v>
      </c>
    </row>
    <row r="2313" spans="1:2" x14ac:dyDescent="0.25">
      <c r="A2313" s="2" t="s">
        <v>9033</v>
      </c>
      <c r="B2313" s="2" t="s">
        <v>8575</v>
      </c>
    </row>
    <row r="2314" spans="1:2" x14ac:dyDescent="0.25">
      <c r="A2314" s="2" t="s">
        <v>9034</v>
      </c>
      <c r="B2314" s="2" t="s">
        <v>9035</v>
      </c>
    </row>
    <row r="2315" spans="1:2" x14ac:dyDescent="0.25">
      <c r="A2315" s="2" t="s">
        <v>9036</v>
      </c>
      <c r="B2315" s="2" t="s">
        <v>5340</v>
      </c>
    </row>
    <row r="2316" spans="1:2" x14ac:dyDescent="0.25">
      <c r="A2316" s="2" t="s">
        <v>9037</v>
      </c>
      <c r="B2316" s="2" t="s">
        <v>5718</v>
      </c>
    </row>
    <row r="2317" spans="1:2" x14ac:dyDescent="0.25">
      <c r="A2317" s="2" t="s">
        <v>9038</v>
      </c>
      <c r="B2317" s="2" t="s">
        <v>9039</v>
      </c>
    </row>
    <row r="2318" spans="1:2" x14ac:dyDescent="0.25">
      <c r="A2318" s="2" t="s">
        <v>9040</v>
      </c>
      <c r="B2318" s="2" t="s">
        <v>9041</v>
      </c>
    </row>
    <row r="2319" spans="1:2" x14ac:dyDescent="0.25">
      <c r="A2319" s="2" t="s">
        <v>9042</v>
      </c>
      <c r="B2319" s="2" t="s">
        <v>9043</v>
      </c>
    </row>
    <row r="2320" spans="1:2" ht="15.75" customHeight="1" x14ac:dyDescent="0.25">
      <c r="A2320" s="2" t="s">
        <v>9044</v>
      </c>
      <c r="B2320" s="2" t="s">
        <v>9045</v>
      </c>
    </row>
    <row r="2321" spans="1:2" x14ac:dyDescent="0.25">
      <c r="A2321" s="2" t="s">
        <v>9046</v>
      </c>
      <c r="B2321" s="2" t="s">
        <v>9047</v>
      </c>
    </row>
    <row r="2322" spans="1:2" x14ac:dyDescent="0.25">
      <c r="A2322" s="2" t="s">
        <v>9048</v>
      </c>
      <c r="B2322" s="2" t="s">
        <v>9049</v>
      </c>
    </row>
    <row r="2323" spans="1:2" x14ac:dyDescent="0.25">
      <c r="A2323" s="2" t="s">
        <v>9050</v>
      </c>
      <c r="B2323" s="2" t="s">
        <v>9051</v>
      </c>
    </row>
    <row r="2324" spans="1:2" x14ac:dyDescent="0.25">
      <c r="A2324" s="2" t="s">
        <v>9052</v>
      </c>
      <c r="B2324" s="2" t="s">
        <v>9053</v>
      </c>
    </row>
    <row r="2325" spans="1:2" x14ac:dyDescent="0.25">
      <c r="A2325" s="2" t="s">
        <v>9054</v>
      </c>
      <c r="B2325" s="2" t="s">
        <v>9055</v>
      </c>
    </row>
    <row r="2326" spans="1:2" x14ac:dyDescent="0.25">
      <c r="A2326" s="2" t="s">
        <v>9056</v>
      </c>
      <c r="B2326" s="2" t="s">
        <v>9057</v>
      </c>
    </row>
    <row r="2327" spans="1:2" x14ac:dyDescent="0.25">
      <c r="A2327" s="2" t="s">
        <v>9058</v>
      </c>
      <c r="B2327" s="2" t="s">
        <v>9059</v>
      </c>
    </row>
    <row r="2328" spans="1:2" x14ac:dyDescent="0.25">
      <c r="A2328" s="2" t="s">
        <v>9060</v>
      </c>
      <c r="B2328" s="2" t="s">
        <v>9061</v>
      </c>
    </row>
    <row r="2329" spans="1:2" x14ac:dyDescent="0.25">
      <c r="A2329" s="2" t="s">
        <v>9062</v>
      </c>
      <c r="B2329" s="2" t="s">
        <v>6128</v>
      </c>
    </row>
    <row r="2330" spans="1:2" x14ac:dyDescent="0.25">
      <c r="A2330" s="2" t="s">
        <v>9063</v>
      </c>
      <c r="B2330" s="2" t="s">
        <v>9064</v>
      </c>
    </row>
    <row r="2331" spans="1:2" x14ac:dyDescent="0.25">
      <c r="A2331" s="2" t="s">
        <v>9065</v>
      </c>
      <c r="B2331" s="2" t="s">
        <v>9066</v>
      </c>
    </row>
    <row r="2332" spans="1:2" x14ac:dyDescent="0.25">
      <c r="A2332" s="2" t="s">
        <v>9067</v>
      </c>
      <c r="B2332" s="2" t="s">
        <v>9068</v>
      </c>
    </row>
    <row r="2333" spans="1:2" x14ac:dyDescent="0.25">
      <c r="A2333" s="2" t="s">
        <v>9069</v>
      </c>
      <c r="B2333" s="2" t="s">
        <v>9070</v>
      </c>
    </row>
    <row r="2334" spans="1:2" x14ac:dyDescent="0.25">
      <c r="A2334" s="2" t="s">
        <v>9071</v>
      </c>
      <c r="B2334" s="2" t="s">
        <v>9072</v>
      </c>
    </row>
    <row r="2335" spans="1:2" x14ac:dyDescent="0.25">
      <c r="A2335" s="2" t="s">
        <v>9073</v>
      </c>
      <c r="B2335" s="2" t="s">
        <v>9074</v>
      </c>
    </row>
    <row r="2336" spans="1:2" x14ac:dyDescent="0.25">
      <c r="A2336" s="2" t="s">
        <v>9075</v>
      </c>
      <c r="B2336" s="2" t="s">
        <v>9076</v>
      </c>
    </row>
    <row r="2337" spans="1:2" x14ac:dyDescent="0.25">
      <c r="A2337" s="2" t="s">
        <v>9077</v>
      </c>
      <c r="B2337" s="2" t="s">
        <v>8167</v>
      </c>
    </row>
    <row r="2338" spans="1:2" x14ac:dyDescent="0.25">
      <c r="A2338" s="2" t="s">
        <v>9078</v>
      </c>
      <c r="B2338" s="2" t="s">
        <v>9079</v>
      </c>
    </row>
    <row r="2339" spans="1:2" x14ac:dyDescent="0.25">
      <c r="A2339" s="2" t="s">
        <v>9080</v>
      </c>
      <c r="B2339" s="2" t="s">
        <v>9081</v>
      </c>
    </row>
    <row r="2340" spans="1:2" x14ac:dyDescent="0.25">
      <c r="A2340" s="2" t="s">
        <v>9082</v>
      </c>
      <c r="B2340" s="2" t="s">
        <v>9083</v>
      </c>
    </row>
    <row r="2341" spans="1:2" x14ac:dyDescent="0.25">
      <c r="A2341" s="2" t="s">
        <v>9084</v>
      </c>
      <c r="B2341" s="2" t="s">
        <v>9085</v>
      </c>
    </row>
    <row r="2342" spans="1:2" x14ac:dyDescent="0.25">
      <c r="A2342" s="2" t="s">
        <v>9086</v>
      </c>
      <c r="B2342" s="2" t="s">
        <v>9087</v>
      </c>
    </row>
    <row r="2343" spans="1:2" x14ac:dyDescent="0.25">
      <c r="A2343" s="2" t="s">
        <v>9088</v>
      </c>
      <c r="B2343" s="2" t="s">
        <v>9089</v>
      </c>
    </row>
    <row r="2344" spans="1:2" x14ac:dyDescent="0.25">
      <c r="A2344" s="2" t="s">
        <v>9090</v>
      </c>
      <c r="B2344" s="2" t="s">
        <v>9091</v>
      </c>
    </row>
    <row r="2345" spans="1:2" x14ac:dyDescent="0.25">
      <c r="A2345" s="2" t="s">
        <v>9092</v>
      </c>
      <c r="B2345" s="2" t="s">
        <v>9093</v>
      </c>
    </row>
    <row r="2346" spans="1:2" x14ac:dyDescent="0.25">
      <c r="A2346" s="2" t="s">
        <v>9094</v>
      </c>
      <c r="B2346" s="2" t="s">
        <v>9095</v>
      </c>
    </row>
    <row r="2347" spans="1:2" x14ac:dyDescent="0.25">
      <c r="A2347" s="2" t="s">
        <v>9096</v>
      </c>
      <c r="B2347" s="2" t="s">
        <v>9097</v>
      </c>
    </row>
    <row r="2348" spans="1:2" x14ac:dyDescent="0.25">
      <c r="A2348" s="2" t="s">
        <v>9098</v>
      </c>
      <c r="B2348" s="2" t="s">
        <v>7815</v>
      </c>
    </row>
    <row r="2349" spans="1:2" x14ac:dyDescent="0.25">
      <c r="A2349" s="2" t="s">
        <v>9099</v>
      </c>
      <c r="B2349" s="2" t="s">
        <v>9100</v>
      </c>
    </row>
    <row r="2350" spans="1:2" x14ac:dyDescent="0.25">
      <c r="A2350" s="2" t="s">
        <v>9101</v>
      </c>
      <c r="B2350" s="2" t="s">
        <v>5004</v>
      </c>
    </row>
    <row r="2351" spans="1:2" x14ac:dyDescent="0.25">
      <c r="A2351" s="2" t="s">
        <v>9102</v>
      </c>
      <c r="B2351" s="2" t="s">
        <v>9103</v>
      </c>
    </row>
    <row r="2352" spans="1:2" x14ac:dyDescent="0.25">
      <c r="A2352" s="2" t="s">
        <v>9104</v>
      </c>
      <c r="B2352" s="2" t="s">
        <v>5593</v>
      </c>
    </row>
    <row r="2353" spans="1:2" x14ac:dyDescent="0.25">
      <c r="A2353" s="2" t="s">
        <v>9105</v>
      </c>
      <c r="B2353" s="2" t="s">
        <v>9106</v>
      </c>
    </row>
    <row r="2354" spans="1:2" x14ac:dyDescent="0.25">
      <c r="A2354" s="2" t="s">
        <v>9107</v>
      </c>
      <c r="B2354" s="2" t="s">
        <v>9108</v>
      </c>
    </row>
    <row r="2355" spans="1:2" x14ac:dyDescent="0.25">
      <c r="A2355" s="2" t="s">
        <v>9109</v>
      </c>
      <c r="B2355" s="2" t="s">
        <v>9110</v>
      </c>
    </row>
    <row r="2356" spans="1:2" x14ac:dyDescent="0.25">
      <c r="A2356" s="2" t="s">
        <v>9111</v>
      </c>
      <c r="B2356" s="2" t="s">
        <v>9112</v>
      </c>
    </row>
    <row r="2357" spans="1:2" x14ac:dyDescent="0.25">
      <c r="A2357" s="2" t="s">
        <v>9113</v>
      </c>
      <c r="B2357" s="2" t="s">
        <v>9114</v>
      </c>
    </row>
    <row r="2358" spans="1:2" x14ac:dyDescent="0.25">
      <c r="A2358" s="2" t="s">
        <v>9115</v>
      </c>
      <c r="B2358" s="2" t="s">
        <v>9116</v>
      </c>
    </row>
    <row r="2359" spans="1:2" x14ac:dyDescent="0.25">
      <c r="A2359" s="2" t="s">
        <v>9117</v>
      </c>
      <c r="B2359" s="2" t="s">
        <v>9118</v>
      </c>
    </row>
    <row r="2360" spans="1:2" x14ac:dyDescent="0.25">
      <c r="A2360" s="2" t="s">
        <v>9119</v>
      </c>
      <c r="B2360" s="2" t="s">
        <v>9120</v>
      </c>
    </row>
    <row r="2361" spans="1:2" x14ac:dyDescent="0.25">
      <c r="A2361" s="2" t="s">
        <v>9121</v>
      </c>
      <c r="B2361" s="2" t="s">
        <v>9110</v>
      </c>
    </row>
    <row r="2362" spans="1:2" x14ac:dyDescent="0.25">
      <c r="A2362" s="2" t="s">
        <v>9122</v>
      </c>
      <c r="B2362" s="2" t="s">
        <v>9123</v>
      </c>
    </row>
    <row r="2363" spans="1:2" x14ac:dyDescent="0.25">
      <c r="A2363" s="2" t="s">
        <v>9124</v>
      </c>
      <c r="B2363" s="2" t="s">
        <v>9125</v>
      </c>
    </row>
    <row r="2364" spans="1:2" x14ac:dyDescent="0.25">
      <c r="A2364" s="2" t="s">
        <v>9126</v>
      </c>
      <c r="B2364" s="2" t="s">
        <v>9127</v>
      </c>
    </row>
    <row r="2365" spans="1:2" x14ac:dyDescent="0.25">
      <c r="A2365" s="2" t="s">
        <v>9128</v>
      </c>
      <c r="B2365" s="2" t="s">
        <v>9129</v>
      </c>
    </row>
    <row r="2366" spans="1:2" x14ac:dyDescent="0.25">
      <c r="A2366" s="2" t="s">
        <v>9130</v>
      </c>
      <c r="B2366" s="2" t="s">
        <v>9131</v>
      </c>
    </row>
    <row r="2367" spans="1:2" x14ac:dyDescent="0.25">
      <c r="A2367" s="2" t="s">
        <v>9132</v>
      </c>
      <c r="B2367" s="2" t="s">
        <v>5747</v>
      </c>
    </row>
    <row r="2368" spans="1:2" x14ac:dyDescent="0.25">
      <c r="A2368" s="2" t="s">
        <v>9133</v>
      </c>
      <c r="B2368" s="2" t="s">
        <v>9134</v>
      </c>
    </row>
    <row r="2369" spans="1:2" x14ac:dyDescent="0.25">
      <c r="A2369" s="2" t="s">
        <v>9135</v>
      </c>
      <c r="B2369" s="2" t="s">
        <v>9136</v>
      </c>
    </row>
    <row r="2370" spans="1:2" x14ac:dyDescent="0.25">
      <c r="A2370" s="2" t="s">
        <v>9137</v>
      </c>
      <c r="B2370" s="2" t="s">
        <v>9138</v>
      </c>
    </row>
    <row r="2371" spans="1:2" x14ac:dyDescent="0.25">
      <c r="A2371" s="2" t="s">
        <v>9139</v>
      </c>
      <c r="B2371" s="2" t="s">
        <v>9140</v>
      </c>
    </row>
    <row r="2372" spans="1:2" x14ac:dyDescent="0.25">
      <c r="A2372" s="2" t="s">
        <v>9141</v>
      </c>
      <c r="B2372" s="2" t="s">
        <v>9142</v>
      </c>
    </row>
    <row r="2373" spans="1:2" x14ac:dyDescent="0.25">
      <c r="A2373" s="2" t="s">
        <v>9143</v>
      </c>
      <c r="B2373" s="2" t="s">
        <v>9144</v>
      </c>
    </row>
    <row r="2374" spans="1:2" x14ac:dyDescent="0.25">
      <c r="A2374" s="2" t="s">
        <v>9145</v>
      </c>
      <c r="B2374" s="2" t="s">
        <v>9146</v>
      </c>
    </row>
    <row r="2375" spans="1:2" x14ac:dyDescent="0.25">
      <c r="A2375" s="2" t="s">
        <v>9147</v>
      </c>
      <c r="B2375" s="2" t="s">
        <v>9148</v>
      </c>
    </row>
    <row r="2376" spans="1:2" x14ac:dyDescent="0.25">
      <c r="A2376" s="2" t="s">
        <v>9149</v>
      </c>
      <c r="B2376" s="2" t="s">
        <v>9150</v>
      </c>
    </row>
    <row r="2377" spans="1:2" x14ac:dyDescent="0.25">
      <c r="A2377" s="2" t="s">
        <v>9151</v>
      </c>
      <c r="B2377" s="2" t="s">
        <v>9152</v>
      </c>
    </row>
    <row r="2378" spans="1:2" x14ac:dyDescent="0.25">
      <c r="A2378" s="2" t="s">
        <v>9153</v>
      </c>
      <c r="B2378" s="2" t="s">
        <v>9154</v>
      </c>
    </row>
    <row r="2379" spans="1:2" x14ac:dyDescent="0.25">
      <c r="A2379" s="2" t="s">
        <v>9155</v>
      </c>
      <c r="B2379" s="2" t="s">
        <v>9156</v>
      </c>
    </row>
    <row r="2380" spans="1:2" x14ac:dyDescent="0.25">
      <c r="A2380" s="2" t="s">
        <v>9157</v>
      </c>
      <c r="B2380" s="2" t="s">
        <v>9158</v>
      </c>
    </row>
    <row r="2381" spans="1:2" x14ac:dyDescent="0.25">
      <c r="A2381" s="2" t="s">
        <v>9159</v>
      </c>
      <c r="B2381" s="2" t="s">
        <v>9160</v>
      </c>
    </row>
    <row r="2382" spans="1:2" x14ac:dyDescent="0.25">
      <c r="A2382" s="2" t="s">
        <v>9161</v>
      </c>
      <c r="B2382" s="2" t="s">
        <v>9162</v>
      </c>
    </row>
    <row r="2383" spans="1:2" x14ac:dyDescent="0.25">
      <c r="A2383" s="2" t="s">
        <v>9163</v>
      </c>
      <c r="B2383" s="2" t="s">
        <v>8753</v>
      </c>
    </row>
    <row r="2384" spans="1:2" x14ac:dyDescent="0.25">
      <c r="A2384" s="2" t="s">
        <v>9164</v>
      </c>
      <c r="B2384" s="2" t="s">
        <v>9165</v>
      </c>
    </row>
    <row r="2385" spans="1:2" x14ac:dyDescent="0.25">
      <c r="A2385" s="2" t="s">
        <v>9166</v>
      </c>
      <c r="B2385" s="2" t="s">
        <v>9167</v>
      </c>
    </row>
    <row r="2386" spans="1:2" x14ac:dyDescent="0.25">
      <c r="A2386" s="2" t="s">
        <v>9168</v>
      </c>
      <c r="B2386" s="2" t="s">
        <v>9169</v>
      </c>
    </row>
    <row r="2387" spans="1:2" x14ac:dyDescent="0.25">
      <c r="A2387" s="2" t="s">
        <v>9170</v>
      </c>
      <c r="B2387" s="2" t="s">
        <v>9171</v>
      </c>
    </row>
    <row r="2388" spans="1:2" x14ac:dyDescent="0.25">
      <c r="A2388" s="2" t="s">
        <v>9172</v>
      </c>
      <c r="B2388" s="2" t="s">
        <v>9173</v>
      </c>
    </row>
    <row r="2389" spans="1:2" x14ac:dyDescent="0.25">
      <c r="A2389" s="2" t="s">
        <v>9174</v>
      </c>
      <c r="B2389" s="2" t="s">
        <v>9175</v>
      </c>
    </row>
    <row r="2390" spans="1:2" x14ac:dyDescent="0.25">
      <c r="A2390" s="2" t="s">
        <v>9176</v>
      </c>
      <c r="B2390" s="2" t="s">
        <v>9177</v>
      </c>
    </row>
    <row r="2391" spans="1:2" x14ac:dyDescent="0.25">
      <c r="A2391" s="2" t="s">
        <v>9178</v>
      </c>
      <c r="B2391" s="2" t="s">
        <v>9179</v>
      </c>
    </row>
    <row r="2392" spans="1:2" x14ac:dyDescent="0.25">
      <c r="A2392" s="2" t="s">
        <v>9180</v>
      </c>
      <c r="B2392" s="2" t="s">
        <v>7000</v>
      </c>
    </row>
    <row r="2393" spans="1:2" x14ac:dyDescent="0.25">
      <c r="A2393" s="2" t="s">
        <v>9181</v>
      </c>
      <c r="B2393" s="2" t="s">
        <v>9182</v>
      </c>
    </row>
    <row r="2394" spans="1:2" x14ac:dyDescent="0.25">
      <c r="A2394" s="2" t="s">
        <v>9183</v>
      </c>
      <c r="B2394" s="2" t="s">
        <v>9184</v>
      </c>
    </row>
    <row r="2395" spans="1:2" x14ac:dyDescent="0.25">
      <c r="A2395" s="2" t="s">
        <v>9185</v>
      </c>
      <c r="B2395" s="2" t="s">
        <v>9186</v>
      </c>
    </row>
    <row r="2396" spans="1:2" x14ac:dyDescent="0.25">
      <c r="A2396" s="2" t="s">
        <v>9187</v>
      </c>
      <c r="B2396" s="2" t="s">
        <v>9188</v>
      </c>
    </row>
    <row r="2397" spans="1:2" x14ac:dyDescent="0.25">
      <c r="A2397" s="2" t="s">
        <v>9189</v>
      </c>
      <c r="B2397" s="2" t="s">
        <v>9190</v>
      </c>
    </row>
    <row r="2398" spans="1:2" x14ac:dyDescent="0.25">
      <c r="A2398" s="2" t="s">
        <v>9191</v>
      </c>
      <c r="B2398" s="2" t="s">
        <v>8824</v>
      </c>
    </row>
    <row r="2399" spans="1:2" x14ac:dyDescent="0.25">
      <c r="A2399" s="2" t="s">
        <v>9192</v>
      </c>
      <c r="B2399" s="2" t="s">
        <v>9193</v>
      </c>
    </row>
    <row r="2400" spans="1:2" x14ac:dyDescent="0.25">
      <c r="A2400" s="2" t="s">
        <v>9194</v>
      </c>
      <c r="B2400" s="2" t="s">
        <v>9195</v>
      </c>
    </row>
    <row r="2401" spans="1:2" x14ac:dyDescent="0.25">
      <c r="A2401" s="2" t="s">
        <v>9196</v>
      </c>
      <c r="B2401" s="2" t="s">
        <v>9197</v>
      </c>
    </row>
    <row r="2402" spans="1:2" x14ac:dyDescent="0.25">
      <c r="A2402" s="2" t="s">
        <v>9198</v>
      </c>
      <c r="B2402" s="2" t="s">
        <v>9199</v>
      </c>
    </row>
    <row r="2403" spans="1:2" x14ac:dyDescent="0.25">
      <c r="A2403" s="2" t="s">
        <v>9200</v>
      </c>
      <c r="B2403" s="2" t="s">
        <v>5167</v>
      </c>
    </row>
    <row r="2404" spans="1:2" x14ac:dyDescent="0.25">
      <c r="A2404" s="2" t="s">
        <v>9201</v>
      </c>
      <c r="B2404" s="2" t="s">
        <v>6423</v>
      </c>
    </row>
    <row r="2405" spans="1:2" x14ac:dyDescent="0.25">
      <c r="A2405" s="2" t="s">
        <v>9202</v>
      </c>
      <c r="B2405" s="2" t="s">
        <v>5171</v>
      </c>
    </row>
    <row r="2406" spans="1:2" x14ac:dyDescent="0.25">
      <c r="A2406" s="2" t="s">
        <v>9203</v>
      </c>
      <c r="B2406" s="2" t="s">
        <v>8244</v>
      </c>
    </row>
    <row r="2407" spans="1:2" x14ac:dyDescent="0.25">
      <c r="A2407" s="2" t="s">
        <v>9204</v>
      </c>
      <c r="B2407" s="2" t="s">
        <v>9205</v>
      </c>
    </row>
    <row r="2408" spans="1:2" x14ac:dyDescent="0.25">
      <c r="A2408" s="2" t="s">
        <v>9206</v>
      </c>
      <c r="B2408" s="2" t="s">
        <v>9207</v>
      </c>
    </row>
    <row r="2409" spans="1:2" x14ac:dyDescent="0.25">
      <c r="A2409" s="2" t="s">
        <v>9208</v>
      </c>
      <c r="B2409" s="2" t="s">
        <v>9209</v>
      </c>
    </row>
    <row r="2410" spans="1:2" x14ac:dyDescent="0.25">
      <c r="A2410" s="2" t="s">
        <v>9210</v>
      </c>
      <c r="B2410" s="2" t="s">
        <v>9211</v>
      </c>
    </row>
    <row r="2411" spans="1:2" x14ac:dyDescent="0.25">
      <c r="A2411" s="2" t="s">
        <v>9212</v>
      </c>
      <c r="B2411" s="2" t="s">
        <v>9213</v>
      </c>
    </row>
    <row r="2412" spans="1:2" x14ac:dyDescent="0.25">
      <c r="A2412" s="2" t="s">
        <v>9214</v>
      </c>
      <c r="B2412" s="2" t="s">
        <v>9215</v>
      </c>
    </row>
    <row r="2413" spans="1:2" x14ac:dyDescent="0.25">
      <c r="A2413" s="2" t="s">
        <v>9216</v>
      </c>
      <c r="B2413" s="2" t="s">
        <v>9205</v>
      </c>
    </row>
    <row r="2414" spans="1:2" x14ac:dyDescent="0.25">
      <c r="A2414" s="2" t="s">
        <v>9217</v>
      </c>
      <c r="B2414" s="2" t="s">
        <v>9218</v>
      </c>
    </row>
    <row r="2415" spans="1:2" x14ac:dyDescent="0.25">
      <c r="A2415" s="2" t="s">
        <v>9219</v>
      </c>
      <c r="B2415" s="2" t="s">
        <v>9220</v>
      </c>
    </row>
    <row r="2416" spans="1:2" x14ac:dyDescent="0.25">
      <c r="A2416" s="2" t="s">
        <v>9221</v>
      </c>
      <c r="B2416" s="2" t="s">
        <v>9222</v>
      </c>
    </row>
    <row r="2417" spans="1:2" x14ac:dyDescent="0.25">
      <c r="A2417" s="2" t="s">
        <v>9223</v>
      </c>
      <c r="B2417" s="2" t="s">
        <v>9224</v>
      </c>
    </row>
    <row r="2418" spans="1:2" x14ac:dyDescent="0.25">
      <c r="A2418" s="2" t="s">
        <v>9225</v>
      </c>
      <c r="B2418" s="2" t="s">
        <v>9226</v>
      </c>
    </row>
    <row r="2419" spans="1:2" x14ac:dyDescent="0.25">
      <c r="A2419" s="2" t="s">
        <v>9227</v>
      </c>
      <c r="B2419" s="2" t="s">
        <v>9228</v>
      </c>
    </row>
    <row r="2420" spans="1:2" x14ac:dyDescent="0.25">
      <c r="A2420" s="2" t="s">
        <v>9229</v>
      </c>
      <c r="B2420" s="2" t="s">
        <v>9230</v>
      </c>
    </row>
    <row r="2421" spans="1:2" x14ac:dyDescent="0.25">
      <c r="A2421" s="2" t="s">
        <v>9231</v>
      </c>
      <c r="B2421" s="2" t="s">
        <v>9232</v>
      </c>
    </row>
    <row r="2422" spans="1:2" x14ac:dyDescent="0.25">
      <c r="A2422" s="2" t="s">
        <v>9233</v>
      </c>
      <c r="B2422" s="2" t="s">
        <v>9234</v>
      </c>
    </row>
    <row r="2423" spans="1:2" x14ac:dyDescent="0.25">
      <c r="A2423" s="2" t="s">
        <v>9235</v>
      </c>
      <c r="B2423" s="2" t="s">
        <v>5191</v>
      </c>
    </row>
    <row r="2424" spans="1:2" x14ac:dyDescent="0.25">
      <c r="A2424" s="2" t="s">
        <v>9236</v>
      </c>
      <c r="B2424" s="2" t="s">
        <v>9237</v>
      </c>
    </row>
    <row r="2425" spans="1:2" x14ac:dyDescent="0.25">
      <c r="A2425" s="2" t="s">
        <v>9238</v>
      </c>
      <c r="B2425" s="2" t="s">
        <v>9239</v>
      </c>
    </row>
    <row r="2426" spans="1:2" x14ac:dyDescent="0.25">
      <c r="A2426" s="2" t="s">
        <v>9240</v>
      </c>
      <c r="B2426" s="2" t="s">
        <v>9241</v>
      </c>
    </row>
    <row r="2427" spans="1:2" x14ac:dyDescent="0.25">
      <c r="A2427" s="2" t="s">
        <v>9242</v>
      </c>
      <c r="B2427" s="2" t="s">
        <v>9243</v>
      </c>
    </row>
    <row r="2428" spans="1:2" x14ac:dyDescent="0.25">
      <c r="A2428" s="2" t="s">
        <v>9244</v>
      </c>
      <c r="B2428" s="2" t="s">
        <v>9245</v>
      </c>
    </row>
    <row r="2429" spans="1:2" x14ac:dyDescent="0.25">
      <c r="A2429" s="2" t="s">
        <v>9246</v>
      </c>
      <c r="B2429" s="2" t="s">
        <v>5283</v>
      </c>
    </row>
    <row r="2430" spans="1:2" x14ac:dyDescent="0.25">
      <c r="A2430" s="2" t="s">
        <v>9247</v>
      </c>
      <c r="B2430" s="2" t="s">
        <v>9248</v>
      </c>
    </row>
    <row r="2431" spans="1:2" x14ac:dyDescent="0.25">
      <c r="A2431" s="2" t="s">
        <v>9249</v>
      </c>
      <c r="B2431" s="2" t="s">
        <v>9250</v>
      </c>
    </row>
    <row r="2432" spans="1:2" x14ac:dyDescent="0.25">
      <c r="A2432" s="2" t="s">
        <v>9251</v>
      </c>
      <c r="B2432" s="2" t="s">
        <v>9252</v>
      </c>
    </row>
    <row r="2433" spans="1:2" x14ac:dyDescent="0.25">
      <c r="A2433" s="2" t="s">
        <v>9253</v>
      </c>
      <c r="B2433" s="2" t="s">
        <v>5353</v>
      </c>
    </row>
    <row r="2434" spans="1:2" ht="31.5" x14ac:dyDescent="0.25">
      <c r="A2434" s="2" t="s">
        <v>9254</v>
      </c>
      <c r="B2434" s="2" t="s">
        <v>9255</v>
      </c>
    </row>
    <row r="2435" spans="1:2" x14ac:dyDescent="0.25">
      <c r="A2435" s="2" t="s">
        <v>9256</v>
      </c>
      <c r="B2435" s="2" t="s">
        <v>9257</v>
      </c>
    </row>
    <row r="2436" spans="1:2" x14ac:dyDescent="0.25">
      <c r="A2436" s="2" t="s">
        <v>9258</v>
      </c>
      <c r="B2436" s="2" t="s">
        <v>9259</v>
      </c>
    </row>
    <row r="2437" spans="1:2" x14ac:dyDescent="0.25">
      <c r="A2437" s="2" t="s">
        <v>9260</v>
      </c>
      <c r="B2437" s="2" t="s">
        <v>9261</v>
      </c>
    </row>
    <row r="2438" spans="1:2" x14ac:dyDescent="0.25">
      <c r="A2438" s="2" t="s">
        <v>9262</v>
      </c>
      <c r="B2438" s="2" t="s">
        <v>9263</v>
      </c>
    </row>
    <row r="2439" spans="1:2" x14ac:dyDescent="0.25">
      <c r="A2439" s="2" t="s">
        <v>9264</v>
      </c>
      <c r="B2439" s="2" t="s">
        <v>9265</v>
      </c>
    </row>
    <row r="2440" spans="1:2" x14ac:dyDescent="0.25">
      <c r="A2440" s="2" t="s">
        <v>9266</v>
      </c>
      <c r="B2440" s="2" t="s">
        <v>9267</v>
      </c>
    </row>
    <row r="2441" spans="1:2" x14ac:dyDescent="0.25">
      <c r="A2441" s="2" t="s">
        <v>9268</v>
      </c>
      <c r="B2441" s="2" t="s">
        <v>9269</v>
      </c>
    </row>
    <row r="2442" spans="1:2" x14ac:dyDescent="0.25">
      <c r="A2442" s="2" t="s">
        <v>9270</v>
      </c>
      <c r="B2442" s="2" t="s">
        <v>9271</v>
      </c>
    </row>
    <row r="2443" spans="1:2" x14ac:dyDescent="0.25">
      <c r="A2443" s="2" t="s">
        <v>9272</v>
      </c>
      <c r="B2443" s="2" t="s">
        <v>9273</v>
      </c>
    </row>
    <row r="2444" spans="1:2" x14ac:dyDescent="0.25">
      <c r="A2444" s="2" t="s">
        <v>9274</v>
      </c>
      <c r="B2444" s="2" t="s">
        <v>9275</v>
      </c>
    </row>
    <row r="2445" spans="1:2" x14ac:dyDescent="0.25">
      <c r="A2445" s="2" t="s">
        <v>9276</v>
      </c>
      <c r="B2445" s="2" t="s">
        <v>9277</v>
      </c>
    </row>
    <row r="2446" spans="1:2" x14ac:dyDescent="0.25">
      <c r="A2446" s="2" t="s">
        <v>9278</v>
      </c>
      <c r="B2446" s="2" t="s">
        <v>9279</v>
      </c>
    </row>
    <row r="2447" spans="1:2" x14ac:dyDescent="0.25">
      <c r="A2447" s="2" t="s">
        <v>9280</v>
      </c>
      <c r="B2447" s="2" t="s">
        <v>9281</v>
      </c>
    </row>
    <row r="2448" spans="1:2" x14ac:dyDescent="0.25">
      <c r="A2448" s="2" t="s">
        <v>9282</v>
      </c>
      <c r="B2448" s="2" t="s">
        <v>9283</v>
      </c>
    </row>
    <row r="2449" spans="1:2" x14ac:dyDescent="0.25">
      <c r="A2449" s="2" t="s">
        <v>9284</v>
      </c>
      <c r="B2449" s="2" t="s">
        <v>9285</v>
      </c>
    </row>
    <row r="2450" spans="1:2" x14ac:dyDescent="0.25">
      <c r="A2450" s="2" t="s">
        <v>9286</v>
      </c>
      <c r="B2450" s="2" t="s">
        <v>9287</v>
      </c>
    </row>
    <row r="2451" spans="1:2" x14ac:dyDescent="0.25">
      <c r="A2451" s="2" t="s">
        <v>9288</v>
      </c>
      <c r="B2451" s="2" t="s">
        <v>9190</v>
      </c>
    </row>
    <row r="2452" spans="1:2" x14ac:dyDescent="0.25">
      <c r="A2452" s="2" t="s">
        <v>9289</v>
      </c>
      <c r="B2452" s="2" t="s">
        <v>9290</v>
      </c>
    </row>
    <row r="2453" spans="1:2" x14ac:dyDescent="0.25">
      <c r="A2453" s="2" t="s">
        <v>9291</v>
      </c>
      <c r="B2453" s="2" t="s">
        <v>9292</v>
      </c>
    </row>
    <row r="2454" spans="1:2" x14ac:dyDescent="0.25">
      <c r="A2454" s="2" t="s">
        <v>9293</v>
      </c>
      <c r="B2454" s="2" t="s">
        <v>9294</v>
      </c>
    </row>
    <row r="2455" spans="1:2" x14ac:dyDescent="0.25">
      <c r="A2455" s="2" t="s">
        <v>9295</v>
      </c>
      <c r="B2455" s="2" t="s">
        <v>9296</v>
      </c>
    </row>
    <row r="2456" spans="1:2" x14ac:dyDescent="0.25">
      <c r="A2456" s="2" t="s">
        <v>9297</v>
      </c>
      <c r="B2456" s="2" t="s">
        <v>9298</v>
      </c>
    </row>
    <row r="2457" spans="1:2" x14ac:dyDescent="0.25">
      <c r="A2457" s="2" t="s">
        <v>9299</v>
      </c>
      <c r="B2457" s="2" t="s">
        <v>9300</v>
      </c>
    </row>
    <row r="2458" spans="1:2" x14ac:dyDescent="0.25">
      <c r="A2458" s="2" t="s">
        <v>9301</v>
      </c>
      <c r="B2458" s="2" t="s">
        <v>9302</v>
      </c>
    </row>
    <row r="2459" spans="1:2" x14ac:dyDescent="0.25">
      <c r="A2459" s="2" t="s">
        <v>9303</v>
      </c>
      <c r="B2459" s="2" t="s">
        <v>9304</v>
      </c>
    </row>
    <row r="2460" spans="1:2" x14ac:dyDescent="0.25">
      <c r="A2460" s="2" t="s">
        <v>9305</v>
      </c>
      <c r="B2460" s="2" t="s">
        <v>9306</v>
      </c>
    </row>
    <row r="2461" spans="1:2" x14ac:dyDescent="0.25">
      <c r="A2461" s="2" t="s">
        <v>9307</v>
      </c>
      <c r="B2461" s="2" t="s">
        <v>9308</v>
      </c>
    </row>
    <row r="2462" spans="1:2" x14ac:dyDescent="0.25">
      <c r="A2462" s="2" t="s">
        <v>9309</v>
      </c>
      <c r="B2462" s="2" t="s">
        <v>5340</v>
      </c>
    </row>
    <row r="2463" spans="1:2" x14ac:dyDescent="0.25">
      <c r="A2463" s="2" t="s">
        <v>9310</v>
      </c>
      <c r="B2463" s="2" t="s">
        <v>9311</v>
      </c>
    </row>
    <row r="2464" spans="1:2" x14ac:dyDescent="0.25">
      <c r="A2464" s="2" t="s">
        <v>9312</v>
      </c>
      <c r="B2464" s="2" t="s">
        <v>9313</v>
      </c>
    </row>
    <row r="2465" spans="1:2" x14ac:dyDescent="0.25">
      <c r="A2465" s="2" t="s">
        <v>9314</v>
      </c>
      <c r="B2465" s="2" t="s">
        <v>9315</v>
      </c>
    </row>
    <row r="2466" spans="1:2" x14ac:dyDescent="0.25">
      <c r="A2466" s="2" t="s">
        <v>9316</v>
      </c>
      <c r="B2466" s="2" t="s">
        <v>9317</v>
      </c>
    </row>
    <row r="2467" spans="1:2" x14ac:dyDescent="0.25">
      <c r="A2467" s="2" t="s">
        <v>9318</v>
      </c>
      <c r="B2467" s="2" t="s">
        <v>9319</v>
      </c>
    </row>
    <row r="2468" spans="1:2" x14ac:dyDescent="0.25">
      <c r="A2468" s="2" t="s">
        <v>9320</v>
      </c>
      <c r="B2468" s="2" t="s">
        <v>9321</v>
      </c>
    </row>
    <row r="2469" spans="1:2" x14ac:dyDescent="0.25">
      <c r="A2469" s="2" t="s">
        <v>9322</v>
      </c>
      <c r="B2469" s="2" t="s">
        <v>9323</v>
      </c>
    </row>
    <row r="2470" spans="1:2" x14ac:dyDescent="0.25">
      <c r="A2470" s="2" t="s">
        <v>9324</v>
      </c>
      <c r="B2470" s="2" t="s">
        <v>9325</v>
      </c>
    </row>
    <row r="2471" spans="1:2" x14ac:dyDescent="0.25">
      <c r="A2471" s="2" t="s">
        <v>9326</v>
      </c>
      <c r="B2471" s="2" t="s">
        <v>9327</v>
      </c>
    </row>
    <row r="2472" spans="1:2" x14ac:dyDescent="0.25">
      <c r="A2472" s="2" t="s">
        <v>9328</v>
      </c>
      <c r="B2472" s="2" t="s">
        <v>9329</v>
      </c>
    </row>
    <row r="2473" spans="1:2" x14ac:dyDescent="0.25">
      <c r="A2473" s="2" t="s">
        <v>9330</v>
      </c>
      <c r="B2473" s="2" t="s">
        <v>9331</v>
      </c>
    </row>
    <row r="2474" spans="1:2" x14ac:dyDescent="0.25">
      <c r="A2474" s="2" t="s">
        <v>9332</v>
      </c>
      <c r="B2474" s="2" t="s">
        <v>9333</v>
      </c>
    </row>
    <row r="2475" spans="1:2" x14ac:dyDescent="0.25">
      <c r="A2475" s="2" t="s">
        <v>9334</v>
      </c>
      <c r="B2475" s="2" t="s">
        <v>9335</v>
      </c>
    </row>
    <row r="2476" spans="1:2" x14ac:dyDescent="0.25">
      <c r="A2476" s="2" t="s">
        <v>9336</v>
      </c>
      <c r="B2476" s="2" t="s">
        <v>9252</v>
      </c>
    </row>
    <row r="2477" spans="1:2" x14ac:dyDescent="0.25">
      <c r="A2477" s="2" t="s">
        <v>9337</v>
      </c>
      <c r="B2477" s="2" t="s">
        <v>5135</v>
      </c>
    </row>
    <row r="2478" spans="1:2" x14ac:dyDescent="0.25">
      <c r="A2478" s="2" t="s">
        <v>9338</v>
      </c>
      <c r="B2478" s="2" t="s">
        <v>9339</v>
      </c>
    </row>
    <row r="2479" spans="1:2" x14ac:dyDescent="0.25">
      <c r="A2479" s="2" t="s">
        <v>9340</v>
      </c>
      <c r="B2479" s="2" t="s">
        <v>9341</v>
      </c>
    </row>
    <row r="2480" spans="1:2" x14ac:dyDescent="0.25">
      <c r="A2480" s="2" t="s">
        <v>9342</v>
      </c>
      <c r="B2480" s="2" t="s">
        <v>7615</v>
      </c>
    </row>
    <row r="2481" spans="1:2" x14ac:dyDescent="0.25">
      <c r="A2481" s="2" t="s">
        <v>9343</v>
      </c>
      <c r="B2481" s="2" t="s">
        <v>9344</v>
      </c>
    </row>
    <row r="2482" spans="1:2" x14ac:dyDescent="0.25">
      <c r="A2482" s="2" t="s">
        <v>9345</v>
      </c>
      <c r="B2482" s="2" t="s">
        <v>9346</v>
      </c>
    </row>
    <row r="2483" spans="1:2" x14ac:dyDescent="0.25">
      <c r="A2483" s="2" t="s">
        <v>9347</v>
      </c>
      <c r="B2483" s="2" t="s">
        <v>9348</v>
      </c>
    </row>
    <row r="2484" spans="1:2" x14ac:dyDescent="0.25">
      <c r="A2484" s="2" t="s">
        <v>9349</v>
      </c>
      <c r="B2484" s="2" t="s">
        <v>9190</v>
      </c>
    </row>
    <row r="2485" spans="1:2" x14ac:dyDescent="0.25">
      <c r="A2485" s="2" t="s">
        <v>9350</v>
      </c>
      <c r="B2485" s="2" t="s">
        <v>9351</v>
      </c>
    </row>
    <row r="2486" spans="1:2" x14ac:dyDescent="0.25">
      <c r="A2486" s="2" t="s">
        <v>9352</v>
      </c>
      <c r="B2486" s="2" t="s">
        <v>9353</v>
      </c>
    </row>
    <row r="2487" spans="1:2" x14ac:dyDescent="0.25">
      <c r="A2487" s="2" t="s">
        <v>9354</v>
      </c>
      <c r="B2487" s="2" t="s">
        <v>5960</v>
      </c>
    </row>
    <row r="2488" spans="1:2" x14ac:dyDescent="0.25">
      <c r="A2488" s="2" t="s">
        <v>9355</v>
      </c>
      <c r="B2488" s="2" t="s">
        <v>9356</v>
      </c>
    </row>
    <row r="2489" spans="1:2" x14ac:dyDescent="0.25">
      <c r="A2489" s="2" t="s">
        <v>9357</v>
      </c>
      <c r="B2489" s="2" t="s">
        <v>9358</v>
      </c>
    </row>
    <row r="2490" spans="1:2" x14ac:dyDescent="0.25">
      <c r="A2490" s="2" t="s">
        <v>9359</v>
      </c>
      <c r="B2490" s="2" t="s">
        <v>8545</v>
      </c>
    </row>
    <row r="2491" spans="1:2" x14ac:dyDescent="0.25">
      <c r="A2491" s="2" t="s">
        <v>9360</v>
      </c>
      <c r="B2491" s="2" t="s">
        <v>9361</v>
      </c>
    </row>
    <row r="2492" spans="1:2" x14ac:dyDescent="0.25">
      <c r="A2492" s="2" t="s">
        <v>9362</v>
      </c>
      <c r="B2492" s="2" t="s">
        <v>9363</v>
      </c>
    </row>
    <row r="2493" spans="1:2" x14ac:dyDescent="0.25">
      <c r="A2493" s="2" t="s">
        <v>9364</v>
      </c>
      <c r="B2493" s="2" t="s">
        <v>9365</v>
      </c>
    </row>
    <row r="2494" spans="1:2" x14ac:dyDescent="0.25">
      <c r="A2494" s="2" t="s">
        <v>9366</v>
      </c>
      <c r="B2494" s="2" t="s">
        <v>9367</v>
      </c>
    </row>
    <row r="2495" spans="1:2" x14ac:dyDescent="0.25">
      <c r="A2495" s="2" t="s">
        <v>9368</v>
      </c>
      <c r="B2495" s="2" t="s">
        <v>9369</v>
      </c>
    </row>
    <row r="2496" spans="1:2" x14ac:dyDescent="0.25">
      <c r="A2496" s="2" t="s">
        <v>9370</v>
      </c>
      <c r="B2496" s="2" t="s">
        <v>5920</v>
      </c>
    </row>
    <row r="2497" spans="1:2" x14ac:dyDescent="0.25">
      <c r="A2497" s="2" t="s">
        <v>9371</v>
      </c>
      <c r="B2497" s="2" t="s">
        <v>9372</v>
      </c>
    </row>
    <row r="2498" spans="1:2" x14ac:dyDescent="0.25">
      <c r="A2498" s="2" t="s">
        <v>9373</v>
      </c>
      <c r="B2498" s="2" t="s">
        <v>9374</v>
      </c>
    </row>
    <row r="2499" spans="1:2" x14ac:dyDescent="0.25">
      <c r="A2499" s="2" t="s">
        <v>9375</v>
      </c>
      <c r="B2499" s="2" t="s">
        <v>9376</v>
      </c>
    </row>
    <row r="2500" spans="1:2" x14ac:dyDescent="0.25">
      <c r="A2500" s="2" t="s">
        <v>9377</v>
      </c>
      <c r="B2500" s="2" t="s">
        <v>8628</v>
      </c>
    </row>
    <row r="2501" spans="1:2" x14ac:dyDescent="0.25">
      <c r="A2501" s="2" t="s">
        <v>9378</v>
      </c>
      <c r="B2501" s="2" t="s">
        <v>9379</v>
      </c>
    </row>
    <row r="2502" spans="1:2" x14ac:dyDescent="0.25">
      <c r="A2502" s="2" t="s">
        <v>9380</v>
      </c>
      <c r="B2502" s="2" t="s">
        <v>5815</v>
      </c>
    </row>
    <row r="2503" spans="1:2" x14ac:dyDescent="0.25">
      <c r="A2503" s="2" t="s">
        <v>9381</v>
      </c>
      <c r="B2503" s="2" t="s">
        <v>5319</v>
      </c>
    </row>
    <row r="2504" spans="1:2" x14ac:dyDescent="0.25">
      <c r="A2504" s="2" t="s">
        <v>9382</v>
      </c>
      <c r="B2504" s="2" t="s">
        <v>9383</v>
      </c>
    </row>
    <row r="2505" spans="1:2" x14ac:dyDescent="0.25">
      <c r="A2505" s="2" t="s">
        <v>9384</v>
      </c>
      <c r="B2505" s="2" t="s">
        <v>9385</v>
      </c>
    </row>
    <row r="2506" spans="1:2" x14ac:dyDescent="0.25">
      <c r="A2506" s="2" t="s">
        <v>9386</v>
      </c>
      <c r="B2506" s="2" t="s">
        <v>5135</v>
      </c>
    </row>
    <row r="2507" spans="1:2" x14ac:dyDescent="0.25">
      <c r="A2507" s="2" t="s">
        <v>9387</v>
      </c>
      <c r="B2507" s="2" t="s">
        <v>7282</v>
      </c>
    </row>
    <row r="2508" spans="1:2" x14ac:dyDescent="0.25">
      <c r="A2508" s="2" t="s">
        <v>9388</v>
      </c>
      <c r="B2508" s="2" t="s">
        <v>9389</v>
      </c>
    </row>
    <row r="2509" spans="1:2" x14ac:dyDescent="0.25">
      <c r="A2509" s="2" t="s">
        <v>9390</v>
      </c>
      <c r="B2509" s="2" t="s">
        <v>9391</v>
      </c>
    </row>
    <row r="2510" spans="1:2" x14ac:dyDescent="0.25">
      <c r="A2510" s="2" t="s">
        <v>9392</v>
      </c>
      <c r="B2510" s="2" t="s">
        <v>9393</v>
      </c>
    </row>
    <row r="2511" spans="1:2" x14ac:dyDescent="0.25">
      <c r="A2511" s="2" t="s">
        <v>9394</v>
      </c>
      <c r="B2511" s="2" t="s">
        <v>5971</v>
      </c>
    </row>
    <row r="2512" spans="1:2" x14ac:dyDescent="0.25">
      <c r="A2512" s="2" t="s">
        <v>9395</v>
      </c>
      <c r="B2512" s="2" t="s">
        <v>8376</v>
      </c>
    </row>
    <row r="2513" spans="1:2" x14ac:dyDescent="0.25">
      <c r="A2513" s="2" t="s">
        <v>9396</v>
      </c>
      <c r="B2513" s="2" t="s">
        <v>9397</v>
      </c>
    </row>
    <row r="2514" spans="1:2" x14ac:dyDescent="0.25">
      <c r="A2514" s="2" t="s">
        <v>9398</v>
      </c>
      <c r="B2514" s="2" t="s">
        <v>9399</v>
      </c>
    </row>
    <row r="2515" spans="1:2" x14ac:dyDescent="0.25">
      <c r="A2515" s="2" t="s">
        <v>9400</v>
      </c>
      <c r="B2515" s="2" t="s">
        <v>9401</v>
      </c>
    </row>
    <row r="2516" spans="1:2" x14ac:dyDescent="0.25">
      <c r="A2516" s="2" t="s">
        <v>9402</v>
      </c>
      <c r="B2516" s="2" t="s">
        <v>5239</v>
      </c>
    </row>
    <row r="2517" spans="1:2" x14ac:dyDescent="0.25">
      <c r="A2517" s="2" t="s">
        <v>9403</v>
      </c>
      <c r="B2517" s="2" t="s">
        <v>9404</v>
      </c>
    </row>
    <row r="2518" spans="1:2" x14ac:dyDescent="0.25">
      <c r="A2518" s="2" t="s">
        <v>9405</v>
      </c>
      <c r="B2518" s="2" t="s">
        <v>9406</v>
      </c>
    </row>
    <row r="2519" spans="1:2" x14ac:dyDescent="0.25">
      <c r="A2519" s="2" t="s">
        <v>9407</v>
      </c>
      <c r="B2519" s="2" t="s">
        <v>9408</v>
      </c>
    </row>
    <row r="2520" spans="1:2" x14ac:dyDescent="0.25">
      <c r="A2520" s="2" t="s">
        <v>9409</v>
      </c>
      <c r="B2520" s="2" t="s">
        <v>9410</v>
      </c>
    </row>
    <row r="2521" spans="1:2" x14ac:dyDescent="0.25">
      <c r="A2521" s="2" t="s">
        <v>9411</v>
      </c>
      <c r="B2521" s="2" t="s">
        <v>9412</v>
      </c>
    </row>
    <row r="2522" spans="1:2" x14ac:dyDescent="0.25">
      <c r="A2522" s="2" t="s">
        <v>9413</v>
      </c>
      <c r="B2522" s="2" t="s">
        <v>9414</v>
      </c>
    </row>
    <row r="2523" spans="1:2" x14ac:dyDescent="0.25">
      <c r="A2523" s="2" t="s">
        <v>9415</v>
      </c>
      <c r="B2523" s="2" t="s">
        <v>9416</v>
      </c>
    </row>
    <row r="2524" spans="1:2" x14ac:dyDescent="0.25">
      <c r="A2524" s="2" t="s">
        <v>9417</v>
      </c>
      <c r="B2524" s="2" t="s">
        <v>5777</v>
      </c>
    </row>
    <row r="2525" spans="1:2" x14ac:dyDescent="0.25">
      <c r="A2525" s="2" t="s">
        <v>9418</v>
      </c>
      <c r="B2525" s="2" t="s">
        <v>9419</v>
      </c>
    </row>
    <row r="2526" spans="1:2" x14ac:dyDescent="0.25">
      <c r="A2526" s="2" t="s">
        <v>9420</v>
      </c>
      <c r="B2526" s="2" t="s">
        <v>9421</v>
      </c>
    </row>
    <row r="2527" spans="1:2" x14ac:dyDescent="0.25">
      <c r="A2527" s="2" t="s">
        <v>9422</v>
      </c>
      <c r="B2527" s="2" t="s">
        <v>9423</v>
      </c>
    </row>
    <row r="2528" spans="1:2" x14ac:dyDescent="0.25">
      <c r="A2528" s="2" t="s">
        <v>9424</v>
      </c>
      <c r="B2528" s="2" t="s">
        <v>9425</v>
      </c>
    </row>
    <row r="2529" spans="1:2" x14ac:dyDescent="0.25">
      <c r="A2529" s="2" t="s">
        <v>9426</v>
      </c>
      <c r="B2529" s="2" t="s">
        <v>9427</v>
      </c>
    </row>
    <row r="2530" spans="1:2" x14ac:dyDescent="0.25">
      <c r="A2530" s="2" t="s">
        <v>9428</v>
      </c>
      <c r="B2530" s="2" t="s">
        <v>9429</v>
      </c>
    </row>
    <row r="2531" spans="1:2" x14ac:dyDescent="0.25">
      <c r="A2531" s="2" t="s">
        <v>9430</v>
      </c>
      <c r="B2531" s="2" t="s">
        <v>9431</v>
      </c>
    </row>
    <row r="2532" spans="1:2" x14ac:dyDescent="0.25">
      <c r="A2532" s="2" t="s">
        <v>9432</v>
      </c>
      <c r="B2532" s="2" t="s">
        <v>9433</v>
      </c>
    </row>
    <row r="2533" spans="1:2" x14ac:dyDescent="0.25">
      <c r="A2533" s="2" t="s">
        <v>9434</v>
      </c>
      <c r="B2533" s="2" t="s">
        <v>8877</v>
      </c>
    </row>
    <row r="2534" spans="1:2" x14ac:dyDescent="0.25">
      <c r="A2534" s="2" t="s">
        <v>9435</v>
      </c>
      <c r="B2534" s="2" t="s">
        <v>6717</v>
      </c>
    </row>
    <row r="2535" spans="1:2" x14ac:dyDescent="0.25">
      <c r="A2535" s="2" t="s">
        <v>9436</v>
      </c>
      <c r="B2535" s="2" t="s">
        <v>9437</v>
      </c>
    </row>
    <row r="2536" spans="1:2" x14ac:dyDescent="0.25">
      <c r="A2536" s="2" t="s">
        <v>9438</v>
      </c>
      <c r="B2536" s="2" t="s">
        <v>9439</v>
      </c>
    </row>
    <row r="2537" spans="1:2" x14ac:dyDescent="0.25">
      <c r="A2537" s="2" t="s">
        <v>9440</v>
      </c>
      <c r="B2537" s="2" t="s">
        <v>9441</v>
      </c>
    </row>
    <row r="2538" spans="1:2" x14ac:dyDescent="0.25">
      <c r="A2538" s="2" t="s">
        <v>9442</v>
      </c>
      <c r="B2538" s="2" t="s">
        <v>9443</v>
      </c>
    </row>
    <row r="2539" spans="1:2" x14ac:dyDescent="0.25">
      <c r="A2539" s="2" t="s">
        <v>9444</v>
      </c>
      <c r="B2539" s="2" t="s">
        <v>9445</v>
      </c>
    </row>
    <row r="2540" spans="1:2" x14ac:dyDescent="0.25">
      <c r="A2540" s="2" t="s">
        <v>9446</v>
      </c>
      <c r="B2540" s="2" t="s">
        <v>9447</v>
      </c>
    </row>
    <row r="2541" spans="1:2" x14ac:dyDescent="0.25">
      <c r="A2541" s="2" t="s">
        <v>9448</v>
      </c>
      <c r="B2541" s="2" t="s">
        <v>9449</v>
      </c>
    </row>
    <row r="2542" spans="1:2" x14ac:dyDescent="0.25">
      <c r="A2542" s="2" t="s">
        <v>9450</v>
      </c>
      <c r="B2542" s="2" t="s">
        <v>9451</v>
      </c>
    </row>
    <row r="2543" spans="1:2" ht="31.5" x14ac:dyDescent="0.25">
      <c r="A2543" s="2" t="s">
        <v>9452</v>
      </c>
      <c r="B2543" s="2" t="s">
        <v>9453</v>
      </c>
    </row>
    <row r="2544" spans="1:2" x14ac:dyDescent="0.25">
      <c r="A2544" s="2" t="s">
        <v>9454</v>
      </c>
      <c r="B2544" s="2" t="s">
        <v>9455</v>
      </c>
    </row>
    <row r="2545" spans="1:2" x14ac:dyDescent="0.25">
      <c r="A2545" s="2" t="s">
        <v>9456</v>
      </c>
      <c r="B2545" s="2" t="s">
        <v>9457</v>
      </c>
    </row>
    <row r="2546" spans="1:2" x14ac:dyDescent="0.25">
      <c r="A2546" s="2" t="s">
        <v>9458</v>
      </c>
      <c r="B2546" s="2" t="s">
        <v>9459</v>
      </c>
    </row>
    <row r="2547" spans="1:2" x14ac:dyDescent="0.25">
      <c r="A2547" s="2" t="s">
        <v>9460</v>
      </c>
      <c r="B2547" s="2" t="s">
        <v>9461</v>
      </c>
    </row>
    <row r="2548" spans="1:2" x14ac:dyDescent="0.25">
      <c r="A2548" s="2" t="s">
        <v>9462</v>
      </c>
      <c r="B2548" s="2" t="s">
        <v>9463</v>
      </c>
    </row>
    <row r="2549" spans="1:2" x14ac:dyDescent="0.25">
      <c r="A2549" s="2" t="s">
        <v>9464</v>
      </c>
      <c r="B2549" s="2" t="s">
        <v>9465</v>
      </c>
    </row>
    <row r="2550" spans="1:2" x14ac:dyDescent="0.25">
      <c r="A2550" s="2" t="s">
        <v>9466</v>
      </c>
      <c r="B2550" s="2" t="s">
        <v>9467</v>
      </c>
    </row>
    <row r="2551" spans="1:2" x14ac:dyDescent="0.25">
      <c r="A2551" s="2" t="s">
        <v>9468</v>
      </c>
      <c r="B2551" s="2" t="s">
        <v>9469</v>
      </c>
    </row>
    <row r="2552" spans="1:2" x14ac:dyDescent="0.25">
      <c r="A2552" s="2" t="s">
        <v>9470</v>
      </c>
      <c r="B2552" s="2" t="s">
        <v>8043</v>
      </c>
    </row>
    <row r="2553" spans="1:2" x14ac:dyDescent="0.25">
      <c r="A2553" s="2" t="s">
        <v>9471</v>
      </c>
      <c r="B2553" s="2" t="s">
        <v>9472</v>
      </c>
    </row>
    <row r="2554" spans="1:2" x14ac:dyDescent="0.25">
      <c r="A2554" s="2" t="s">
        <v>9473</v>
      </c>
      <c r="B2554" s="2" t="s">
        <v>9474</v>
      </c>
    </row>
    <row r="2555" spans="1:2" x14ac:dyDescent="0.25">
      <c r="A2555" s="2" t="s">
        <v>9475</v>
      </c>
      <c r="B2555" s="2" t="s">
        <v>9476</v>
      </c>
    </row>
    <row r="2556" spans="1:2" x14ac:dyDescent="0.25">
      <c r="A2556" s="2" t="s">
        <v>9477</v>
      </c>
      <c r="B2556" s="2" t="s">
        <v>9478</v>
      </c>
    </row>
    <row r="2557" spans="1:2" x14ac:dyDescent="0.25">
      <c r="A2557" s="2" t="s">
        <v>9479</v>
      </c>
      <c r="B2557" s="2" t="s">
        <v>9480</v>
      </c>
    </row>
    <row r="2558" spans="1:2" x14ac:dyDescent="0.25">
      <c r="A2558" s="2" t="s">
        <v>9481</v>
      </c>
      <c r="B2558" s="2" t="s">
        <v>9482</v>
      </c>
    </row>
    <row r="2559" spans="1:2" x14ac:dyDescent="0.25">
      <c r="A2559" s="2" t="s">
        <v>9483</v>
      </c>
      <c r="B2559" s="2" t="s">
        <v>9484</v>
      </c>
    </row>
    <row r="2560" spans="1:2" x14ac:dyDescent="0.25">
      <c r="A2560" s="2" t="s">
        <v>9485</v>
      </c>
      <c r="B2560" s="2" t="s">
        <v>9486</v>
      </c>
    </row>
    <row r="2561" spans="1:2" x14ac:dyDescent="0.25">
      <c r="A2561" s="2" t="s">
        <v>9487</v>
      </c>
      <c r="B2561" s="2" t="s">
        <v>6191</v>
      </c>
    </row>
    <row r="2562" spans="1:2" x14ac:dyDescent="0.25">
      <c r="A2562" s="2" t="s">
        <v>9488</v>
      </c>
      <c r="B2562" s="2" t="s">
        <v>9489</v>
      </c>
    </row>
    <row r="2563" spans="1:2" x14ac:dyDescent="0.25">
      <c r="A2563" s="2" t="s">
        <v>9490</v>
      </c>
      <c r="B2563" s="2" t="s">
        <v>9491</v>
      </c>
    </row>
    <row r="2564" spans="1:2" x14ac:dyDescent="0.25">
      <c r="A2564" s="2" t="s">
        <v>9492</v>
      </c>
      <c r="B2564" s="2" t="s">
        <v>9220</v>
      </c>
    </row>
    <row r="2565" spans="1:2" x14ac:dyDescent="0.25">
      <c r="A2565" s="2" t="s">
        <v>9493</v>
      </c>
      <c r="B2565" s="2" t="s">
        <v>9494</v>
      </c>
    </row>
    <row r="2566" spans="1:2" x14ac:dyDescent="0.25">
      <c r="A2566" s="2" t="s">
        <v>9495</v>
      </c>
      <c r="B2566" s="2" t="s">
        <v>9496</v>
      </c>
    </row>
    <row r="2567" spans="1:2" x14ac:dyDescent="0.25">
      <c r="A2567" s="2" t="s">
        <v>9497</v>
      </c>
      <c r="B2567" s="2" t="s">
        <v>9498</v>
      </c>
    </row>
    <row r="2568" spans="1:2" x14ac:dyDescent="0.25">
      <c r="A2568" s="2" t="s">
        <v>9499</v>
      </c>
      <c r="B2568" s="2" t="s">
        <v>9500</v>
      </c>
    </row>
    <row r="2569" spans="1:2" x14ac:dyDescent="0.25">
      <c r="A2569" s="2" t="s">
        <v>9501</v>
      </c>
      <c r="B2569" s="2" t="s">
        <v>5038</v>
      </c>
    </row>
    <row r="2570" spans="1:2" x14ac:dyDescent="0.25">
      <c r="A2570" s="2" t="s">
        <v>9502</v>
      </c>
      <c r="B2570" s="2" t="s">
        <v>9503</v>
      </c>
    </row>
    <row r="2571" spans="1:2" x14ac:dyDescent="0.25">
      <c r="A2571" s="2" t="s">
        <v>9504</v>
      </c>
      <c r="B2571" s="2" t="s">
        <v>6045</v>
      </c>
    </row>
    <row r="2572" spans="1:2" x14ac:dyDescent="0.25">
      <c r="A2572" s="2" t="s">
        <v>9505</v>
      </c>
      <c r="B2572" s="2" t="s">
        <v>9506</v>
      </c>
    </row>
    <row r="2573" spans="1:2" x14ac:dyDescent="0.25">
      <c r="A2573" s="2" t="s">
        <v>9507</v>
      </c>
      <c r="B2573" s="2" t="s">
        <v>9508</v>
      </c>
    </row>
    <row r="2574" spans="1:2" x14ac:dyDescent="0.25">
      <c r="A2574" s="2" t="s">
        <v>9509</v>
      </c>
      <c r="B2574" s="2" t="s">
        <v>9510</v>
      </c>
    </row>
    <row r="2575" spans="1:2" x14ac:dyDescent="0.25">
      <c r="A2575" s="2" t="s">
        <v>9511</v>
      </c>
      <c r="B2575" s="2" t="s">
        <v>9512</v>
      </c>
    </row>
    <row r="2576" spans="1:2" x14ac:dyDescent="0.25">
      <c r="A2576" s="2" t="s">
        <v>9513</v>
      </c>
      <c r="B2576" s="2" t="s">
        <v>6817</v>
      </c>
    </row>
    <row r="2577" spans="1:2" x14ac:dyDescent="0.25">
      <c r="A2577" s="2" t="s">
        <v>9514</v>
      </c>
      <c r="B2577" s="2" t="s">
        <v>9515</v>
      </c>
    </row>
    <row r="2578" spans="1:2" x14ac:dyDescent="0.25">
      <c r="A2578" s="2" t="s">
        <v>9516</v>
      </c>
      <c r="B2578" s="2" t="s">
        <v>9517</v>
      </c>
    </row>
    <row r="2579" spans="1:2" x14ac:dyDescent="0.25">
      <c r="A2579" s="2" t="s">
        <v>9518</v>
      </c>
      <c r="B2579" s="2" t="s">
        <v>9519</v>
      </c>
    </row>
    <row r="2580" spans="1:2" x14ac:dyDescent="0.25">
      <c r="A2580" s="2" t="s">
        <v>9520</v>
      </c>
      <c r="B2580" s="2" t="s">
        <v>9521</v>
      </c>
    </row>
    <row r="2581" spans="1:2" x14ac:dyDescent="0.25">
      <c r="A2581" s="2" t="s">
        <v>9522</v>
      </c>
      <c r="B2581" s="2" t="s">
        <v>9523</v>
      </c>
    </row>
    <row r="2582" spans="1:2" x14ac:dyDescent="0.25">
      <c r="A2582" s="2" t="s">
        <v>9524</v>
      </c>
      <c r="B2582" s="2" t="s">
        <v>5777</v>
      </c>
    </row>
    <row r="2583" spans="1:2" x14ac:dyDescent="0.25">
      <c r="A2583" s="2" t="s">
        <v>9525</v>
      </c>
      <c r="B2583" s="2" t="s">
        <v>9526</v>
      </c>
    </row>
    <row r="2584" spans="1:2" x14ac:dyDescent="0.25">
      <c r="A2584" s="2" t="s">
        <v>9527</v>
      </c>
      <c r="B2584" s="2" t="s">
        <v>9515</v>
      </c>
    </row>
    <row r="2585" spans="1:2" x14ac:dyDescent="0.25">
      <c r="A2585" s="2" t="s">
        <v>9528</v>
      </c>
      <c r="B2585" s="2" t="s">
        <v>9529</v>
      </c>
    </row>
    <row r="2586" spans="1:2" x14ac:dyDescent="0.25">
      <c r="A2586" s="2" t="s">
        <v>9530</v>
      </c>
      <c r="B2586" s="2" t="s">
        <v>7246</v>
      </c>
    </row>
    <row r="2587" spans="1:2" x14ac:dyDescent="0.25">
      <c r="A2587" s="2" t="s">
        <v>9531</v>
      </c>
      <c r="B2587" s="2" t="s">
        <v>9532</v>
      </c>
    </row>
    <row r="2588" spans="1:2" x14ac:dyDescent="0.25">
      <c r="A2588" s="2" t="s">
        <v>9533</v>
      </c>
      <c r="B2588" s="2" t="s">
        <v>9534</v>
      </c>
    </row>
    <row r="2589" spans="1:2" x14ac:dyDescent="0.25">
      <c r="A2589" s="2" t="s">
        <v>9535</v>
      </c>
      <c r="B2589" s="2" t="s">
        <v>8346</v>
      </c>
    </row>
    <row r="2590" spans="1:2" x14ac:dyDescent="0.25">
      <c r="A2590" s="2" t="s">
        <v>9536</v>
      </c>
      <c r="B2590" s="2" t="s">
        <v>5368</v>
      </c>
    </row>
    <row r="2591" spans="1:2" x14ac:dyDescent="0.25">
      <c r="A2591" s="2" t="s">
        <v>9537</v>
      </c>
      <c r="B2591" s="2" t="s">
        <v>9538</v>
      </c>
    </row>
    <row r="2592" spans="1:2" x14ac:dyDescent="0.25">
      <c r="A2592" s="2" t="s">
        <v>9539</v>
      </c>
      <c r="B2592" s="2" t="s">
        <v>7576</v>
      </c>
    </row>
    <row r="2593" spans="1:2" x14ac:dyDescent="0.25">
      <c r="A2593" s="2" t="s">
        <v>9540</v>
      </c>
      <c r="B2593" s="2" t="s">
        <v>6279</v>
      </c>
    </row>
    <row r="2594" spans="1:2" x14ac:dyDescent="0.25">
      <c r="A2594" s="2" t="s">
        <v>9541</v>
      </c>
      <c r="B2594" s="2" t="s">
        <v>9542</v>
      </c>
    </row>
    <row r="2595" spans="1:2" x14ac:dyDescent="0.25">
      <c r="A2595" s="2" t="s">
        <v>9543</v>
      </c>
      <c r="B2595" s="2" t="s">
        <v>5956</v>
      </c>
    </row>
    <row r="2596" spans="1:2" x14ac:dyDescent="0.25">
      <c r="A2596" s="2" t="s">
        <v>9544</v>
      </c>
      <c r="B2596" s="2" t="s">
        <v>7006</v>
      </c>
    </row>
    <row r="2597" spans="1:2" x14ac:dyDescent="0.25">
      <c r="A2597" s="2" t="s">
        <v>9545</v>
      </c>
      <c r="B2597" s="2" t="s">
        <v>9546</v>
      </c>
    </row>
    <row r="2598" spans="1:2" x14ac:dyDescent="0.25">
      <c r="A2598" s="2" t="s">
        <v>9547</v>
      </c>
      <c r="B2598" s="2" t="s">
        <v>9548</v>
      </c>
    </row>
    <row r="2599" spans="1:2" x14ac:dyDescent="0.25">
      <c r="A2599" s="2" t="s">
        <v>9549</v>
      </c>
      <c r="B2599" s="2" t="s">
        <v>9550</v>
      </c>
    </row>
    <row r="2600" spans="1:2" x14ac:dyDescent="0.25">
      <c r="A2600" s="2" t="s">
        <v>9551</v>
      </c>
      <c r="B2600" s="2" t="s">
        <v>9552</v>
      </c>
    </row>
    <row r="2601" spans="1:2" x14ac:dyDescent="0.25">
      <c r="A2601" s="2" t="s">
        <v>9553</v>
      </c>
      <c r="B2601" s="2" t="s">
        <v>7134</v>
      </c>
    </row>
    <row r="2602" spans="1:2" x14ac:dyDescent="0.25">
      <c r="A2602" s="2" t="s">
        <v>9554</v>
      </c>
      <c r="B2602" s="2" t="s">
        <v>9555</v>
      </c>
    </row>
    <row r="2603" spans="1:2" x14ac:dyDescent="0.25">
      <c r="A2603" s="2" t="s">
        <v>9556</v>
      </c>
      <c r="B2603" s="2" t="s">
        <v>9557</v>
      </c>
    </row>
    <row r="2604" spans="1:2" x14ac:dyDescent="0.25">
      <c r="A2604" s="2" t="s">
        <v>9558</v>
      </c>
      <c r="B2604" s="2" t="s">
        <v>9559</v>
      </c>
    </row>
    <row r="2605" spans="1:2" x14ac:dyDescent="0.25">
      <c r="A2605" s="2" t="s">
        <v>9560</v>
      </c>
      <c r="B2605" s="2" t="s">
        <v>9561</v>
      </c>
    </row>
    <row r="2606" spans="1:2" x14ac:dyDescent="0.25">
      <c r="A2606" s="2" t="s">
        <v>9562</v>
      </c>
      <c r="B2606" s="2" t="s">
        <v>9563</v>
      </c>
    </row>
    <row r="2607" spans="1:2" x14ac:dyDescent="0.25">
      <c r="A2607" s="2" t="s">
        <v>9564</v>
      </c>
      <c r="B2607" s="2" t="s">
        <v>9565</v>
      </c>
    </row>
    <row r="2608" spans="1:2" x14ac:dyDescent="0.25">
      <c r="A2608" s="2" t="s">
        <v>9566</v>
      </c>
      <c r="B2608" s="2" t="s">
        <v>9567</v>
      </c>
    </row>
    <row r="2609" spans="1:2" x14ac:dyDescent="0.25">
      <c r="A2609" s="2" t="s">
        <v>9568</v>
      </c>
      <c r="B2609" s="2" t="s">
        <v>9569</v>
      </c>
    </row>
    <row r="2610" spans="1:2" x14ac:dyDescent="0.25">
      <c r="A2610" s="2" t="s">
        <v>9570</v>
      </c>
      <c r="B2610" s="2" t="s">
        <v>8916</v>
      </c>
    </row>
    <row r="2611" spans="1:2" x14ac:dyDescent="0.25">
      <c r="A2611" s="2" t="s">
        <v>9571</v>
      </c>
      <c r="B2611" s="2" t="s">
        <v>9572</v>
      </c>
    </row>
    <row r="2612" spans="1:2" x14ac:dyDescent="0.25">
      <c r="A2612" s="2" t="s">
        <v>9573</v>
      </c>
      <c r="B2612" s="2" t="s">
        <v>9574</v>
      </c>
    </row>
    <row r="2613" spans="1:2" ht="31.5" x14ac:dyDescent="0.25">
      <c r="A2613" s="2" t="s">
        <v>9575</v>
      </c>
      <c r="B2613" s="2" t="s">
        <v>9576</v>
      </c>
    </row>
    <row r="2614" spans="1:2" x14ac:dyDescent="0.25">
      <c r="A2614" s="2" t="s">
        <v>9577</v>
      </c>
      <c r="B2614" s="2" t="s">
        <v>9578</v>
      </c>
    </row>
    <row r="2615" spans="1:2" x14ac:dyDescent="0.25">
      <c r="A2615" s="2" t="s">
        <v>9579</v>
      </c>
      <c r="B2615" s="2" t="s">
        <v>9580</v>
      </c>
    </row>
    <row r="2616" spans="1:2" x14ac:dyDescent="0.25">
      <c r="A2616" s="2" t="s">
        <v>9581</v>
      </c>
      <c r="B2616" s="2" t="s">
        <v>9582</v>
      </c>
    </row>
    <row r="2617" spans="1:2" x14ac:dyDescent="0.25">
      <c r="A2617" s="2" t="s">
        <v>9583</v>
      </c>
      <c r="B2617" s="2" t="s">
        <v>9584</v>
      </c>
    </row>
    <row r="2618" spans="1:2" x14ac:dyDescent="0.25">
      <c r="A2618" s="2" t="s">
        <v>9585</v>
      </c>
      <c r="B2618" s="2" t="s">
        <v>9586</v>
      </c>
    </row>
    <row r="2619" spans="1:2" x14ac:dyDescent="0.25">
      <c r="A2619" s="2" t="s">
        <v>9587</v>
      </c>
      <c r="B2619" s="2" t="s">
        <v>9588</v>
      </c>
    </row>
    <row r="2620" spans="1:2" x14ac:dyDescent="0.25">
      <c r="A2620" s="2" t="s">
        <v>9589</v>
      </c>
      <c r="B2620" s="2" t="s">
        <v>9590</v>
      </c>
    </row>
    <row r="2621" spans="1:2" x14ac:dyDescent="0.25">
      <c r="A2621" s="2" t="s">
        <v>9591</v>
      </c>
      <c r="B2621" s="2" t="s">
        <v>9592</v>
      </c>
    </row>
    <row r="2622" spans="1:2" x14ac:dyDescent="0.25">
      <c r="A2622" s="2" t="s">
        <v>9593</v>
      </c>
      <c r="B2622" s="2" t="s">
        <v>9594</v>
      </c>
    </row>
    <row r="2623" spans="1:2" x14ac:dyDescent="0.25">
      <c r="A2623" s="2" t="s">
        <v>9595</v>
      </c>
      <c r="B2623" s="2" t="s">
        <v>9596</v>
      </c>
    </row>
    <row r="2624" spans="1:2" x14ac:dyDescent="0.25">
      <c r="A2624" s="2" t="s">
        <v>9597</v>
      </c>
      <c r="B2624" s="2" t="s">
        <v>9598</v>
      </c>
    </row>
    <row r="2625" spans="1:2" x14ac:dyDescent="0.25">
      <c r="A2625" s="2" t="s">
        <v>9599</v>
      </c>
      <c r="B2625" s="2" t="s">
        <v>5255</v>
      </c>
    </row>
    <row r="2626" spans="1:2" x14ac:dyDescent="0.25">
      <c r="A2626" s="2" t="s">
        <v>9600</v>
      </c>
      <c r="B2626" s="2" t="s">
        <v>9601</v>
      </c>
    </row>
    <row r="2627" spans="1:2" x14ac:dyDescent="0.25">
      <c r="A2627" s="2" t="s">
        <v>9602</v>
      </c>
      <c r="B2627" s="2" t="s">
        <v>9603</v>
      </c>
    </row>
    <row r="2628" spans="1:2" x14ac:dyDescent="0.25">
      <c r="A2628" s="2" t="s">
        <v>9604</v>
      </c>
      <c r="B2628" s="2" t="s">
        <v>9605</v>
      </c>
    </row>
    <row r="2629" spans="1:2" x14ac:dyDescent="0.25">
      <c r="A2629" s="2" t="s">
        <v>9606</v>
      </c>
      <c r="B2629" s="2" t="s">
        <v>9607</v>
      </c>
    </row>
    <row r="2630" spans="1:2" x14ac:dyDescent="0.25">
      <c r="A2630" s="2" t="s">
        <v>9608</v>
      </c>
      <c r="B2630" s="2" t="s">
        <v>9609</v>
      </c>
    </row>
    <row r="2631" spans="1:2" x14ac:dyDescent="0.25">
      <c r="A2631" s="2" t="s">
        <v>9610</v>
      </c>
      <c r="B2631" s="2" t="s">
        <v>9611</v>
      </c>
    </row>
    <row r="2632" spans="1:2" x14ac:dyDescent="0.25">
      <c r="A2632" s="2" t="s">
        <v>9612</v>
      </c>
      <c r="B2632" s="2" t="s">
        <v>9613</v>
      </c>
    </row>
    <row r="2633" spans="1:2" x14ac:dyDescent="0.25">
      <c r="A2633" s="2" t="s">
        <v>9614</v>
      </c>
      <c r="B2633" s="2" t="s">
        <v>9615</v>
      </c>
    </row>
    <row r="2634" spans="1:2" x14ac:dyDescent="0.25">
      <c r="A2634" s="2" t="s">
        <v>9616</v>
      </c>
      <c r="B2634" s="2" t="s">
        <v>9617</v>
      </c>
    </row>
    <row r="2635" spans="1:2" x14ac:dyDescent="0.25">
      <c r="A2635" s="2" t="s">
        <v>9618</v>
      </c>
      <c r="B2635" s="2" t="s">
        <v>9619</v>
      </c>
    </row>
    <row r="2636" spans="1:2" x14ac:dyDescent="0.25">
      <c r="A2636" s="2" t="s">
        <v>9620</v>
      </c>
      <c r="B2636" s="2" t="s">
        <v>9621</v>
      </c>
    </row>
    <row r="2637" spans="1:2" x14ac:dyDescent="0.25">
      <c r="A2637" s="2" t="s">
        <v>9622</v>
      </c>
      <c r="B2637" s="2" t="s">
        <v>9623</v>
      </c>
    </row>
    <row r="2638" spans="1:2" x14ac:dyDescent="0.25">
      <c r="A2638" s="2" t="s">
        <v>9624</v>
      </c>
      <c r="B2638" s="2" t="s">
        <v>9625</v>
      </c>
    </row>
    <row r="2640" spans="1:2" x14ac:dyDescent="0.25">
      <c r="A2640" s="2" t="s">
        <v>9626</v>
      </c>
      <c r="B2640" s="2" t="s">
        <v>4713</v>
      </c>
    </row>
    <row r="2642" spans="1:2" x14ac:dyDescent="0.25">
      <c r="A2642" s="2" t="s">
        <v>9627</v>
      </c>
      <c r="B2642" s="2" t="s">
        <v>9628</v>
      </c>
    </row>
    <row r="2643" spans="1:2" x14ac:dyDescent="0.25">
      <c r="A2643" s="2" t="s">
        <v>9629</v>
      </c>
      <c r="B2643" s="2" t="s">
        <v>9630</v>
      </c>
    </row>
    <row r="2644" spans="1:2" x14ac:dyDescent="0.25">
      <c r="A2644" s="2" t="s">
        <v>9631</v>
      </c>
      <c r="B2644" s="2" t="s">
        <v>9632</v>
      </c>
    </row>
    <row r="2645" spans="1:2" x14ac:dyDescent="0.25">
      <c r="A2645" s="2" t="s">
        <v>9633</v>
      </c>
      <c r="B2645" s="2" t="s">
        <v>9634</v>
      </c>
    </row>
    <row r="2646" spans="1:2" x14ac:dyDescent="0.25">
      <c r="A2646" s="2" t="s">
        <v>9635</v>
      </c>
      <c r="B2646" s="2" t="s">
        <v>9636</v>
      </c>
    </row>
    <row r="2647" spans="1:2" x14ac:dyDescent="0.25">
      <c r="A2647" s="2" t="s">
        <v>9637</v>
      </c>
      <c r="B2647" s="2" t="s">
        <v>9638</v>
      </c>
    </row>
    <row r="2648" spans="1:2" x14ac:dyDescent="0.25">
      <c r="A2648" s="2" t="s">
        <v>9639</v>
      </c>
      <c r="B2648" s="2" t="s">
        <v>9640</v>
      </c>
    </row>
    <row r="2649" spans="1:2" x14ac:dyDescent="0.25">
      <c r="A2649" s="2" t="s">
        <v>9641</v>
      </c>
      <c r="B2649" s="2" t="s">
        <v>9642</v>
      </c>
    </row>
    <row r="2650" spans="1:2" x14ac:dyDescent="0.25">
      <c r="A2650" s="2" t="s">
        <v>9643</v>
      </c>
      <c r="B2650" s="2" t="s">
        <v>9644</v>
      </c>
    </row>
    <row r="2651" spans="1:2" x14ac:dyDescent="0.25">
      <c r="A2651" s="2" t="s">
        <v>9645</v>
      </c>
      <c r="B2651" s="2" t="s">
        <v>9646</v>
      </c>
    </row>
    <row r="2652" spans="1:2" x14ac:dyDescent="0.25">
      <c r="A2652" s="2" t="s">
        <v>9647</v>
      </c>
      <c r="B2652" s="2" t="s">
        <v>9648</v>
      </c>
    </row>
    <row r="2653" spans="1:2" x14ac:dyDescent="0.25">
      <c r="A2653" s="2" t="s">
        <v>9649</v>
      </c>
      <c r="B2653" s="2" t="s">
        <v>9650</v>
      </c>
    </row>
    <row r="2654" spans="1:2" x14ac:dyDescent="0.25">
      <c r="A2654" s="2" t="s">
        <v>9651</v>
      </c>
      <c r="B2654" s="2" t="s">
        <v>9652</v>
      </c>
    </row>
    <row r="2655" spans="1:2" x14ac:dyDescent="0.25">
      <c r="A2655" s="2" t="s">
        <v>9653</v>
      </c>
      <c r="B2655" s="2" t="s">
        <v>9654</v>
      </c>
    </row>
    <row r="2656" spans="1:2" x14ac:dyDescent="0.25">
      <c r="A2656" s="2" t="s">
        <v>9655</v>
      </c>
      <c r="B2656" s="2" t="s">
        <v>9656</v>
      </c>
    </row>
    <row r="2657" spans="1:2" x14ac:dyDescent="0.25">
      <c r="A2657" s="2" t="s">
        <v>9657</v>
      </c>
      <c r="B2657" s="2" t="s">
        <v>9658</v>
      </c>
    </row>
    <row r="2658" spans="1:2" x14ac:dyDescent="0.25">
      <c r="A2658" s="2" t="s">
        <v>9659</v>
      </c>
      <c r="B2658" s="2" t="s">
        <v>9660</v>
      </c>
    </row>
    <row r="2659" spans="1:2" ht="31.5" x14ac:dyDescent="0.25">
      <c r="A2659" s="2" t="s">
        <v>9661</v>
      </c>
      <c r="B2659" s="2" t="s">
        <v>9662</v>
      </c>
    </row>
    <row r="2660" spans="1:2" x14ac:dyDescent="0.25">
      <c r="A2660" s="2" t="s">
        <v>9663</v>
      </c>
      <c r="B2660" s="2" t="s">
        <v>9664</v>
      </c>
    </row>
    <row r="2661" spans="1:2" x14ac:dyDescent="0.25">
      <c r="A2661" s="2" t="s">
        <v>9665</v>
      </c>
      <c r="B2661" s="2" t="s">
        <v>9666</v>
      </c>
    </row>
    <row r="2662" spans="1:2" x14ac:dyDescent="0.25">
      <c r="A2662" s="2" t="s">
        <v>9667</v>
      </c>
      <c r="B2662" s="2" t="s">
        <v>9668</v>
      </c>
    </row>
    <row r="2663" spans="1:2" x14ac:dyDescent="0.25">
      <c r="A2663" s="2" t="s">
        <v>9669</v>
      </c>
      <c r="B2663" s="2" t="s">
        <v>9670</v>
      </c>
    </row>
    <row r="2664" spans="1:2" x14ac:dyDescent="0.25">
      <c r="A2664" s="2" t="s">
        <v>9671</v>
      </c>
      <c r="B2664" s="2" t="s">
        <v>9672</v>
      </c>
    </row>
    <row r="2665" spans="1:2" x14ac:dyDescent="0.25">
      <c r="A2665" s="2" t="s">
        <v>9673</v>
      </c>
      <c r="B2665" s="2" t="s">
        <v>6790</v>
      </c>
    </row>
    <row r="2666" spans="1:2" x14ac:dyDescent="0.25">
      <c r="A2666" s="2" t="s">
        <v>9674</v>
      </c>
      <c r="B2666" s="2" t="s">
        <v>5348</v>
      </c>
    </row>
    <row r="2667" spans="1:2" x14ac:dyDescent="0.25">
      <c r="A2667" s="2" t="s">
        <v>9675</v>
      </c>
      <c r="B2667" s="2" t="s">
        <v>9676</v>
      </c>
    </row>
    <row r="2668" spans="1:2" x14ac:dyDescent="0.25">
      <c r="A2668" s="2" t="s">
        <v>9677</v>
      </c>
      <c r="B2668" s="2" t="s">
        <v>9678</v>
      </c>
    </row>
    <row r="2669" spans="1:2" x14ac:dyDescent="0.25">
      <c r="A2669" s="2" t="s">
        <v>9679</v>
      </c>
      <c r="B2669" s="2" t="s">
        <v>9680</v>
      </c>
    </row>
    <row r="2670" spans="1:2" x14ac:dyDescent="0.25">
      <c r="A2670" s="2" t="s">
        <v>9681</v>
      </c>
      <c r="B2670" s="2" t="s">
        <v>9682</v>
      </c>
    </row>
    <row r="2671" spans="1:2" x14ac:dyDescent="0.25">
      <c r="A2671" s="2" t="s">
        <v>9683</v>
      </c>
      <c r="B2671" s="2" t="s">
        <v>9684</v>
      </c>
    </row>
    <row r="2672" spans="1:2" x14ac:dyDescent="0.25">
      <c r="A2672" s="2" t="s">
        <v>9685</v>
      </c>
      <c r="B2672" s="2" t="s">
        <v>9686</v>
      </c>
    </row>
    <row r="2673" spans="1:2" x14ac:dyDescent="0.25">
      <c r="A2673" s="2" t="s">
        <v>9687</v>
      </c>
      <c r="B2673" s="2" t="s">
        <v>9688</v>
      </c>
    </row>
    <row r="2674" spans="1:2" x14ac:dyDescent="0.25">
      <c r="A2674" s="2" t="s">
        <v>9689</v>
      </c>
      <c r="B2674" s="2" t="s">
        <v>9690</v>
      </c>
    </row>
    <row r="2675" spans="1:2" x14ac:dyDescent="0.25">
      <c r="A2675" s="2" t="s">
        <v>9691</v>
      </c>
      <c r="B2675" s="2" t="s">
        <v>9692</v>
      </c>
    </row>
    <row r="2676" spans="1:2" x14ac:dyDescent="0.25">
      <c r="A2676" s="2" t="s">
        <v>9693</v>
      </c>
      <c r="B2676" s="2" t="s">
        <v>9694</v>
      </c>
    </row>
    <row r="2677" spans="1:2" x14ac:dyDescent="0.25">
      <c r="A2677" s="2" t="s">
        <v>9695</v>
      </c>
      <c r="B2677" s="2" t="s">
        <v>7377</v>
      </c>
    </row>
    <row r="2678" spans="1:2" x14ac:dyDescent="0.25">
      <c r="A2678" s="2" t="s">
        <v>9696</v>
      </c>
      <c r="B2678" s="2" t="s">
        <v>7741</v>
      </c>
    </row>
    <row r="2679" spans="1:2" x14ac:dyDescent="0.25">
      <c r="A2679" s="2" t="s">
        <v>9697</v>
      </c>
      <c r="B2679" s="2" t="s">
        <v>9698</v>
      </c>
    </row>
    <row r="2680" spans="1:2" x14ac:dyDescent="0.25">
      <c r="A2680" s="2" t="s">
        <v>9699</v>
      </c>
      <c r="B2680" s="2" t="s">
        <v>9700</v>
      </c>
    </row>
    <row r="2681" spans="1:2" x14ac:dyDescent="0.25">
      <c r="A2681" s="2" t="s">
        <v>9701</v>
      </c>
      <c r="B2681" s="2" t="s">
        <v>9702</v>
      </c>
    </row>
    <row r="2682" spans="1:2" x14ac:dyDescent="0.25">
      <c r="A2682" s="2" t="s">
        <v>9703</v>
      </c>
      <c r="B2682" s="2" t="s">
        <v>8667</v>
      </c>
    </row>
    <row r="2683" spans="1:2" x14ac:dyDescent="0.25">
      <c r="A2683" s="2" t="s">
        <v>9704</v>
      </c>
      <c r="B2683" s="2" t="s">
        <v>9705</v>
      </c>
    </row>
    <row r="2684" spans="1:2" x14ac:dyDescent="0.25">
      <c r="A2684" s="2" t="s">
        <v>9706</v>
      </c>
      <c r="B2684" s="2" t="s">
        <v>5203</v>
      </c>
    </row>
    <row r="2685" spans="1:2" x14ac:dyDescent="0.25">
      <c r="A2685" s="2" t="s">
        <v>9707</v>
      </c>
      <c r="B2685" s="2" t="s">
        <v>9708</v>
      </c>
    </row>
    <row r="2686" spans="1:2" x14ac:dyDescent="0.25">
      <c r="A2686" s="2" t="s">
        <v>9709</v>
      </c>
      <c r="B2686" s="2" t="s">
        <v>9710</v>
      </c>
    </row>
    <row r="2687" spans="1:2" x14ac:dyDescent="0.25">
      <c r="A2687" s="2" t="s">
        <v>9711</v>
      </c>
      <c r="B2687" s="2" t="s">
        <v>9712</v>
      </c>
    </row>
    <row r="2688" spans="1:2" x14ac:dyDescent="0.25">
      <c r="A2688" s="2" t="s">
        <v>9713</v>
      </c>
      <c r="B2688" s="2" t="s">
        <v>9714</v>
      </c>
    </row>
    <row r="2689" spans="1:2" x14ac:dyDescent="0.25">
      <c r="A2689" s="2" t="s">
        <v>9715</v>
      </c>
      <c r="B2689" s="2" t="s">
        <v>6689</v>
      </c>
    </row>
    <row r="2690" spans="1:2" x14ac:dyDescent="0.25">
      <c r="A2690" s="2" t="s">
        <v>9716</v>
      </c>
      <c r="B2690" s="2" t="s">
        <v>9717</v>
      </c>
    </row>
    <row r="2691" spans="1:2" x14ac:dyDescent="0.25">
      <c r="A2691" s="2" t="s">
        <v>9718</v>
      </c>
      <c r="B2691" s="2" t="s">
        <v>8376</v>
      </c>
    </row>
    <row r="2692" spans="1:2" x14ac:dyDescent="0.25">
      <c r="A2692" s="2" t="s">
        <v>9719</v>
      </c>
      <c r="B2692" s="2" t="s">
        <v>9720</v>
      </c>
    </row>
    <row r="2693" spans="1:2" x14ac:dyDescent="0.25">
      <c r="A2693" s="2" t="s">
        <v>9721</v>
      </c>
      <c r="B2693" s="2" t="s">
        <v>9722</v>
      </c>
    </row>
    <row r="2694" spans="1:2" x14ac:dyDescent="0.25">
      <c r="A2694" s="2" t="s">
        <v>9723</v>
      </c>
      <c r="B2694" s="2" t="s">
        <v>9724</v>
      </c>
    </row>
    <row r="2695" spans="1:2" x14ac:dyDescent="0.25">
      <c r="A2695" s="2" t="s">
        <v>9725</v>
      </c>
      <c r="B2695" s="2" t="s">
        <v>9726</v>
      </c>
    </row>
    <row r="2696" spans="1:2" x14ac:dyDescent="0.25">
      <c r="A2696" s="2" t="s">
        <v>9727</v>
      </c>
      <c r="B2696" s="2" t="s">
        <v>5773</v>
      </c>
    </row>
    <row r="2697" spans="1:2" x14ac:dyDescent="0.25">
      <c r="A2697" s="2" t="s">
        <v>9728</v>
      </c>
      <c r="B2697" s="2" t="s">
        <v>9729</v>
      </c>
    </row>
    <row r="2698" spans="1:2" x14ac:dyDescent="0.25">
      <c r="A2698" s="2" t="s">
        <v>9730</v>
      </c>
      <c r="B2698" s="2" t="s">
        <v>9731</v>
      </c>
    </row>
    <row r="2699" spans="1:2" x14ac:dyDescent="0.25">
      <c r="A2699" s="2" t="s">
        <v>9732</v>
      </c>
      <c r="B2699" s="2" t="s">
        <v>9733</v>
      </c>
    </row>
    <row r="2700" spans="1:2" x14ac:dyDescent="0.25">
      <c r="A2700" s="2" t="s">
        <v>9734</v>
      </c>
      <c r="B2700" s="2" t="s">
        <v>9735</v>
      </c>
    </row>
    <row r="2701" spans="1:2" x14ac:dyDescent="0.25">
      <c r="A2701" s="2" t="s">
        <v>9736</v>
      </c>
      <c r="B2701" s="2" t="s">
        <v>9731</v>
      </c>
    </row>
    <row r="2702" spans="1:2" x14ac:dyDescent="0.25">
      <c r="A2702" s="2" t="s">
        <v>9737</v>
      </c>
      <c r="B2702" s="2" t="s">
        <v>9738</v>
      </c>
    </row>
    <row r="2703" spans="1:2" x14ac:dyDescent="0.25">
      <c r="A2703" s="2" t="s">
        <v>9739</v>
      </c>
      <c r="B2703" s="2" t="s">
        <v>9740</v>
      </c>
    </row>
    <row r="2704" spans="1:2" x14ac:dyDescent="0.25">
      <c r="A2704" s="2" t="s">
        <v>9741</v>
      </c>
      <c r="B2704" s="2" t="s">
        <v>8639</v>
      </c>
    </row>
    <row r="2705" spans="1:2" x14ac:dyDescent="0.25">
      <c r="A2705" s="2" t="s">
        <v>9742</v>
      </c>
      <c r="B2705" s="2" t="s">
        <v>9743</v>
      </c>
    </row>
    <row r="2706" spans="1:2" x14ac:dyDescent="0.25">
      <c r="A2706" s="2" t="s">
        <v>9744</v>
      </c>
      <c r="B2706" s="2" t="s">
        <v>9745</v>
      </c>
    </row>
    <row r="2707" spans="1:2" x14ac:dyDescent="0.25">
      <c r="A2707" s="2" t="s">
        <v>9746</v>
      </c>
      <c r="B2707" s="2" t="s">
        <v>9747</v>
      </c>
    </row>
    <row r="2708" spans="1:2" x14ac:dyDescent="0.25">
      <c r="A2708" s="2" t="s">
        <v>9748</v>
      </c>
      <c r="B2708" s="2" t="s">
        <v>9749</v>
      </c>
    </row>
    <row r="2709" spans="1:2" x14ac:dyDescent="0.25">
      <c r="A2709" s="2" t="s">
        <v>9750</v>
      </c>
      <c r="B2709" s="2" t="s">
        <v>9751</v>
      </c>
    </row>
    <row r="2710" spans="1:2" x14ac:dyDescent="0.25">
      <c r="A2710" s="2" t="s">
        <v>9752</v>
      </c>
      <c r="B2710" s="2" t="s">
        <v>9753</v>
      </c>
    </row>
    <row r="2711" spans="1:2" x14ac:dyDescent="0.25">
      <c r="A2711" s="2" t="s">
        <v>9754</v>
      </c>
      <c r="B2711" s="2" t="s">
        <v>9755</v>
      </c>
    </row>
    <row r="2712" spans="1:2" x14ac:dyDescent="0.25">
      <c r="A2712" s="2" t="s">
        <v>9756</v>
      </c>
      <c r="B2712" s="2" t="s">
        <v>9757</v>
      </c>
    </row>
    <row r="2713" spans="1:2" x14ac:dyDescent="0.25">
      <c r="A2713" s="2" t="s">
        <v>9758</v>
      </c>
      <c r="B2713" s="2" t="s">
        <v>9759</v>
      </c>
    </row>
    <row r="2714" spans="1:2" x14ac:dyDescent="0.25">
      <c r="A2714" s="2" t="s">
        <v>9760</v>
      </c>
      <c r="B2714" s="2" t="s">
        <v>9761</v>
      </c>
    </row>
    <row r="2715" spans="1:2" x14ac:dyDescent="0.25">
      <c r="A2715" s="2" t="s">
        <v>9762</v>
      </c>
      <c r="B2715" s="2" t="s">
        <v>9763</v>
      </c>
    </row>
    <row r="2716" spans="1:2" ht="15.75" customHeight="1" x14ac:dyDescent="0.25">
      <c r="A2716" s="2" t="s">
        <v>9764</v>
      </c>
      <c r="B2716" s="2" t="s">
        <v>9765</v>
      </c>
    </row>
    <row r="2717" spans="1:2" x14ac:dyDescent="0.25">
      <c r="A2717" s="2" t="s">
        <v>9766</v>
      </c>
      <c r="B2717" s="2" t="s">
        <v>7859</v>
      </c>
    </row>
    <row r="2718" spans="1:2" x14ac:dyDescent="0.25">
      <c r="A2718" s="2" t="s">
        <v>9767</v>
      </c>
      <c r="B2718" s="2" t="s">
        <v>9768</v>
      </c>
    </row>
    <row r="2719" spans="1:2" x14ac:dyDescent="0.25">
      <c r="A2719" s="2" t="s">
        <v>9769</v>
      </c>
      <c r="B2719" s="2" t="s">
        <v>9770</v>
      </c>
    </row>
    <row r="2720" spans="1:2" x14ac:dyDescent="0.25">
      <c r="A2720" s="2" t="s">
        <v>9771</v>
      </c>
      <c r="B2720" s="2" t="s">
        <v>9772</v>
      </c>
    </row>
    <row r="2721" spans="1:2" x14ac:dyDescent="0.25">
      <c r="A2721" s="2" t="s">
        <v>9773</v>
      </c>
      <c r="B2721" s="2" t="s">
        <v>9774</v>
      </c>
    </row>
    <row r="2722" spans="1:2" x14ac:dyDescent="0.25">
      <c r="A2722" s="2" t="s">
        <v>9775</v>
      </c>
      <c r="B2722" s="2" t="s">
        <v>9776</v>
      </c>
    </row>
    <row r="2723" spans="1:2" x14ac:dyDescent="0.25">
      <c r="A2723" s="2" t="s">
        <v>9777</v>
      </c>
      <c r="B2723" s="2" t="s">
        <v>5103</v>
      </c>
    </row>
    <row r="2724" spans="1:2" x14ac:dyDescent="0.25">
      <c r="A2724" s="2" t="s">
        <v>9778</v>
      </c>
      <c r="B2724" s="2" t="s">
        <v>9779</v>
      </c>
    </row>
    <row r="2725" spans="1:2" x14ac:dyDescent="0.25">
      <c r="A2725" s="2" t="s">
        <v>9780</v>
      </c>
      <c r="B2725" s="2" t="s">
        <v>9781</v>
      </c>
    </row>
    <row r="2726" spans="1:2" x14ac:dyDescent="0.25">
      <c r="A2726" s="2" t="s">
        <v>9782</v>
      </c>
      <c r="B2726" s="2" t="s">
        <v>9783</v>
      </c>
    </row>
    <row r="2727" spans="1:2" x14ac:dyDescent="0.25">
      <c r="A2727" s="2" t="s">
        <v>9784</v>
      </c>
      <c r="B2727" s="2" t="s">
        <v>9785</v>
      </c>
    </row>
    <row r="2728" spans="1:2" x14ac:dyDescent="0.25">
      <c r="A2728" s="2" t="s">
        <v>9786</v>
      </c>
      <c r="B2728" s="2" t="s">
        <v>9787</v>
      </c>
    </row>
    <row r="2729" spans="1:2" x14ac:dyDescent="0.25">
      <c r="A2729" s="2" t="s">
        <v>9788</v>
      </c>
      <c r="B2729" s="2" t="s">
        <v>9789</v>
      </c>
    </row>
    <row r="2730" spans="1:2" x14ac:dyDescent="0.25">
      <c r="A2730" s="2" t="s">
        <v>9790</v>
      </c>
      <c r="B2730" s="2" t="s">
        <v>9791</v>
      </c>
    </row>
    <row r="2731" spans="1:2" x14ac:dyDescent="0.25">
      <c r="A2731" s="2" t="s">
        <v>9792</v>
      </c>
      <c r="B2731" s="2" t="s">
        <v>9793</v>
      </c>
    </row>
    <row r="2732" spans="1:2" x14ac:dyDescent="0.25">
      <c r="A2732" s="2" t="s">
        <v>9794</v>
      </c>
      <c r="B2732" s="2" t="s">
        <v>9795</v>
      </c>
    </row>
    <row r="2733" spans="1:2" x14ac:dyDescent="0.25">
      <c r="A2733" s="2" t="s">
        <v>9796</v>
      </c>
      <c r="B2733" s="2" t="s">
        <v>9797</v>
      </c>
    </row>
    <row r="2734" spans="1:2" x14ac:dyDescent="0.25">
      <c r="A2734" s="2" t="s">
        <v>9798</v>
      </c>
      <c r="B2734" s="2" t="s">
        <v>9799</v>
      </c>
    </row>
    <row r="2735" spans="1:2" x14ac:dyDescent="0.25">
      <c r="A2735" s="2" t="s">
        <v>9800</v>
      </c>
      <c r="B2735" s="2" t="s">
        <v>9801</v>
      </c>
    </row>
    <row r="2736" spans="1:2" x14ac:dyDescent="0.25">
      <c r="A2736" s="2" t="s">
        <v>9802</v>
      </c>
      <c r="B2736" s="2" t="s">
        <v>9803</v>
      </c>
    </row>
    <row r="2737" spans="1:2" x14ac:dyDescent="0.25">
      <c r="A2737" s="2" t="s">
        <v>9804</v>
      </c>
      <c r="B2737" s="2" t="s">
        <v>5370</v>
      </c>
    </row>
    <row r="2738" spans="1:2" x14ac:dyDescent="0.25">
      <c r="A2738" s="2" t="s">
        <v>9805</v>
      </c>
      <c r="B2738" s="2" t="s">
        <v>9806</v>
      </c>
    </row>
    <row r="2739" spans="1:2" x14ac:dyDescent="0.25">
      <c r="A2739" s="2" t="s">
        <v>9807</v>
      </c>
      <c r="B2739" s="2" t="s">
        <v>9808</v>
      </c>
    </row>
    <row r="2740" spans="1:2" x14ac:dyDescent="0.25">
      <c r="A2740" s="2" t="s">
        <v>9809</v>
      </c>
      <c r="B2740" s="2" t="s">
        <v>7553</v>
      </c>
    </row>
    <row r="2741" spans="1:2" x14ac:dyDescent="0.25">
      <c r="A2741" s="2" t="s">
        <v>9810</v>
      </c>
      <c r="B2741" s="2" t="s">
        <v>8235</v>
      </c>
    </row>
    <row r="2742" spans="1:2" x14ac:dyDescent="0.25">
      <c r="A2742" s="2" t="s">
        <v>9811</v>
      </c>
      <c r="B2742" s="2" t="s">
        <v>9812</v>
      </c>
    </row>
    <row r="2743" spans="1:2" x14ac:dyDescent="0.25">
      <c r="A2743" s="2" t="s">
        <v>9813</v>
      </c>
      <c r="B2743" s="2" t="s">
        <v>9814</v>
      </c>
    </row>
    <row r="2744" spans="1:2" x14ac:dyDescent="0.25">
      <c r="A2744" s="2" t="s">
        <v>9815</v>
      </c>
      <c r="B2744" s="2" t="s">
        <v>9816</v>
      </c>
    </row>
    <row r="2745" spans="1:2" x14ac:dyDescent="0.25">
      <c r="A2745" s="2" t="s">
        <v>9817</v>
      </c>
      <c r="B2745" s="2" t="s">
        <v>9818</v>
      </c>
    </row>
    <row r="2746" spans="1:2" x14ac:dyDescent="0.25">
      <c r="A2746" s="2" t="s">
        <v>9819</v>
      </c>
      <c r="B2746" s="2" t="s">
        <v>6012</v>
      </c>
    </row>
    <row r="2747" spans="1:2" x14ac:dyDescent="0.25">
      <c r="A2747" s="2" t="s">
        <v>9820</v>
      </c>
      <c r="B2747" s="2" t="s">
        <v>9821</v>
      </c>
    </row>
    <row r="2748" spans="1:2" x14ac:dyDescent="0.25">
      <c r="A2748" s="2" t="s">
        <v>9822</v>
      </c>
      <c r="B2748" s="2" t="s">
        <v>9823</v>
      </c>
    </row>
    <row r="2749" spans="1:2" x14ac:dyDescent="0.25">
      <c r="A2749" s="2" t="s">
        <v>9824</v>
      </c>
      <c r="B2749" s="2" t="s">
        <v>5889</v>
      </c>
    </row>
    <row r="2750" spans="1:2" x14ac:dyDescent="0.25">
      <c r="A2750" s="2" t="s">
        <v>9825</v>
      </c>
      <c r="B2750" s="2" t="s">
        <v>9582</v>
      </c>
    </row>
    <row r="2751" spans="1:2" x14ac:dyDescent="0.25">
      <c r="A2751" s="2" t="s">
        <v>9826</v>
      </c>
      <c r="B2751" s="2" t="s">
        <v>9827</v>
      </c>
    </row>
    <row r="2752" spans="1:2" x14ac:dyDescent="0.25">
      <c r="A2752" s="2" t="s">
        <v>9828</v>
      </c>
      <c r="B2752" s="2" t="s">
        <v>9829</v>
      </c>
    </row>
    <row r="2753" spans="1:2" x14ac:dyDescent="0.25">
      <c r="A2753" s="2" t="s">
        <v>9830</v>
      </c>
      <c r="B2753" s="2" t="s">
        <v>9831</v>
      </c>
    </row>
    <row r="2754" spans="1:2" x14ac:dyDescent="0.25">
      <c r="A2754" s="2" t="s">
        <v>9832</v>
      </c>
      <c r="B2754" s="2" t="s">
        <v>9833</v>
      </c>
    </row>
    <row r="2755" spans="1:2" x14ac:dyDescent="0.25">
      <c r="A2755" s="2" t="s">
        <v>9834</v>
      </c>
      <c r="B2755" s="2" t="s">
        <v>9835</v>
      </c>
    </row>
    <row r="2756" spans="1:2" x14ac:dyDescent="0.25">
      <c r="A2756" s="2" t="s">
        <v>9836</v>
      </c>
      <c r="B2756" s="2" t="s">
        <v>9837</v>
      </c>
    </row>
    <row r="2757" spans="1:2" x14ac:dyDescent="0.25">
      <c r="A2757" s="2" t="s">
        <v>9838</v>
      </c>
      <c r="B2757" s="2" t="s">
        <v>9839</v>
      </c>
    </row>
    <row r="2758" spans="1:2" x14ac:dyDescent="0.25">
      <c r="A2758" s="2" t="s">
        <v>9840</v>
      </c>
      <c r="B2758" s="2" t="s">
        <v>9841</v>
      </c>
    </row>
    <row r="2759" spans="1:2" x14ac:dyDescent="0.25">
      <c r="A2759" s="2" t="s">
        <v>9842</v>
      </c>
      <c r="B2759" s="2" t="s">
        <v>8507</v>
      </c>
    </row>
    <row r="2760" spans="1:2" x14ac:dyDescent="0.25">
      <c r="A2760" s="2" t="s">
        <v>9843</v>
      </c>
      <c r="B2760" s="2" t="s">
        <v>9844</v>
      </c>
    </row>
    <row r="2761" spans="1:2" x14ac:dyDescent="0.25">
      <c r="A2761" s="2" t="s">
        <v>9845</v>
      </c>
      <c r="B2761" s="2" t="s">
        <v>9846</v>
      </c>
    </row>
    <row r="2762" spans="1:2" x14ac:dyDescent="0.25">
      <c r="A2762" s="2" t="s">
        <v>9847</v>
      </c>
      <c r="B2762" s="2" t="s">
        <v>9848</v>
      </c>
    </row>
    <row r="2763" spans="1:2" x14ac:dyDescent="0.25">
      <c r="A2763" s="2" t="s">
        <v>9849</v>
      </c>
      <c r="B2763" s="2" t="s">
        <v>9850</v>
      </c>
    </row>
    <row r="2764" spans="1:2" x14ac:dyDescent="0.25">
      <c r="A2764" s="2" t="s">
        <v>9851</v>
      </c>
      <c r="B2764" s="2" t="s">
        <v>9852</v>
      </c>
    </row>
    <row r="2765" spans="1:2" x14ac:dyDescent="0.25">
      <c r="A2765" s="2" t="s">
        <v>9853</v>
      </c>
      <c r="B2765" s="2" t="s">
        <v>9854</v>
      </c>
    </row>
    <row r="2766" spans="1:2" x14ac:dyDescent="0.25">
      <c r="A2766" s="2" t="s">
        <v>9855</v>
      </c>
      <c r="B2766" s="2" t="s">
        <v>9856</v>
      </c>
    </row>
    <row r="2767" spans="1:2" x14ac:dyDescent="0.25">
      <c r="A2767" s="2" t="s">
        <v>9857</v>
      </c>
      <c r="B2767" s="2" t="s">
        <v>9858</v>
      </c>
    </row>
    <row r="2768" spans="1:2" x14ac:dyDescent="0.25">
      <c r="A2768" s="2" t="s">
        <v>9859</v>
      </c>
      <c r="B2768" s="2" t="s">
        <v>9860</v>
      </c>
    </row>
    <row r="2769" spans="1:2" x14ac:dyDescent="0.25">
      <c r="A2769" s="2" t="s">
        <v>9861</v>
      </c>
      <c r="B2769" s="2" t="s">
        <v>9218</v>
      </c>
    </row>
    <row r="2770" spans="1:2" x14ac:dyDescent="0.25">
      <c r="A2770" s="2" t="s">
        <v>9862</v>
      </c>
      <c r="B2770" s="2" t="s">
        <v>9863</v>
      </c>
    </row>
    <row r="2771" spans="1:2" x14ac:dyDescent="0.25">
      <c r="A2771" s="2" t="s">
        <v>9864</v>
      </c>
      <c r="B2771" s="2" t="s">
        <v>9865</v>
      </c>
    </row>
    <row r="2772" spans="1:2" x14ac:dyDescent="0.25">
      <c r="A2772" s="2" t="s">
        <v>9866</v>
      </c>
      <c r="B2772" s="2" t="s">
        <v>9867</v>
      </c>
    </row>
    <row r="2773" spans="1:2" x14ac:dyDescent="0.25">
      <c r="A2773" s="2" t="s">
        <v>9868</v>
      </c>
      <c r="B2773" s="2" t="s">
        <v>8741</v>
      </c>
    </row>
    <row r="2774" spans="1:2" x14ac:dyDescent="0.25">
      <c r="A2774" s="2" t="s">
        <v>9869</v>
      </c>
      <c r="B2774" s="2" t="s">
        <v>9870</v>
      </c>
    </row>
    <row r="2775" spans="1:2" x14ac:dyDescent="0.25">
      <c r="A2775" s="2" t="s">
        <v>9871</v>
      </c>
      <c r="B2775" s="2" t="s">
        <v>9872</v>
      </c>
    </row>
    <row r="2776" spans="1:2" x14ac:dyDescent="0.25">
      <c r="A2776" s="2" t="s">
        <v>9873</v>
      </c>
      <c r="B2776" s="2" t="s">
        <v>9874</v>
      </c>
    </row>
    <row r="2777" spans="1:2" x14ac:dyDescent="0.25">
      <c r="A2777" s="2" t="s">
        <v>9875</v>
      </c>
      <c r="B2777" s="2" t="s">
        <v>9876</v>
      </c>
    </row>
    <row r="2778" spans="1:2" x14ac:dyDescent="0.25">
      <c r="A2778" s="2" t="s">
        <v>9877</v>
      </c>
      <c r="B2778" s="2" t="s">
        <v>9878</v>
      </c>
    </row>
    <row r="2779" spans="1:2" x14ac:dyDescent="0.25">
      <c r="A2779" s="2" t="s">
        <v>9879</v>
      </c>
      <c r="B2779" s="2" t="s">
        <v>9880</v>
      </c>
    </row>
    <row r="2780" spans="1:2" x14ac:dyDescent="0.25">
      <c r="A2780" s="2" t="s">
        <v>9881</v>
      </c>
      <c r="B2780" s="2" t="s">
        <v>9882</v>
      </c>
    </row>
    <row r="2781" spans="1:2" x14ac:dyDescent="0.25">
      <c r="A2781" s="2" t="s">
        <v>9883</v>
      </c>
      <c r="B2781" s="2" t="s">
        <v>9884</v>
      </c>
    </row>
    <row r="2782" spans="1:2" x14ac:dyDescent="0.25">
      <c r="A2782" s="2" t="s">
        <v>9885</v>
      </c>
      <c r="B2782" s="2" t="s">
        <v>9886</v>
      </c>
    </row>
    <row r="2783" spans="1:2" x14ac:dyDescent="0.25">
      <c r="A2783" s="2" t="s">
        <v>9887</v>
      </c>
      <c r="B2783" s="2" t="s">
        <v>9888</v>
      </c>
    </row>
    <row r="2784" spans="1:2" x14ac:dyDescent="0.25">
      <c r="A2784" s="2" t="s">
        <v>9889</v>
      </c>
      <c r="B2784" s="2" t="s">
        <v>9890</v>
      </c>
    </row>
    <row r="2785" spans="1:2" x14ac:dyDescent="0.25">
      <c r="A2785" s="2" t="s">
        <v>9891</v>
      </c>
      <c r="B2785" s="2" t="s">
        <v>9892</v>
      </c>
    </row>
    <row r="2786" spans="1:2" x14ac:dyDescent="0.25">
      <c r="A2786" s="2" t="s">
        <v>9893</v>
      </c>
      <c r="B2786" s="2" t="s">
        <v>9894</v>
      </c>
    </row>
    <row r="2787" spans="1:2" x14ac:dyDescent="0.25">
      <c r="A2787" s="2" t="s">
        <v>9895</v>
      </c>
      <c r="B2787" s="2" t="s">
        <v>9896</v>
      </c>
    </row>
    <row r="2788" spans="1:2" x14ac:dyDescent="0.25">
      <c r="A2788" s="2" t="s">
        <v>9897</v>
      </c>
      <c r="B2788" s="2" t="s">
        <v>9898</v>
      </c>
    </row>
    <row r="2789" spans="1:2" x14ac:dyDescent="0.25">
      <c r="A2789" s="2" t="s">
        <v>9899</v>
      </c>
      <c r="B2789" s="2" t="s">
        <v>9900</v>
      </c>
    </row>
    <row r="2790" spans="1:2" x14ac:dyDescent="0.25">
      <c r="A2790" s="2" t="s">
        <v>9901</v>
      </c>
      <c r="B2790" s="2" t="s">
        <v>9902</v>
      </c>
    </row>
    <row r="2791" spans="1:2" x14ac:dyDescent="0.25">
      <c r="A2791" s="2" t="s">
        <v>9903</v>
      </c>
      <c r="B2791" s="2" t="s">
        <v>8190</v>
      </c>
    </row>
    <row r="2792" spans="1:2" x14ac:dyDescent="0.25">
      <c r="A2792" s="2" t="s">
        <v>9904</v>
      </c>
      <c r="B2792" s="2" t="s">
        <v>9905</v>
      </c>
    </row>
    <row r="2793" spans="1:2" x14ac:dyDescent="0.25">
      <c r="A2793" s="2" t="s">
        <v>9906</v>
      </c>
      <c r="B2793" s="2" t="s">
        <v>9907</v>
      </c>
    </row>
    <row r="2794" spans="1:2" x14ac:dyDescent="0.25">
      <c r="A2794" s="2" t="s">
        <v>9908</v>
      </c>
      <c r="B2794" s="2" t="s">
        <v>8996</v>
      </c>
    </row>
    <row r="2795" spans="1:2" x14ac:dyDescent="0.25">
      <c r="A2795" s="2" t="s">
        <v>9909</v>
      </c>
      <c r="B2795" s="2" t="s">
        <v>9910</v>
      </c>
    </row>
    <row r="2796" spans="1:2" x14ac:dyDescent="0.25">
      <c r="A2796" s="2" t="s">
        <v>9911</v>
      </c>
      <c r="B2796" s="2" t="s">
        <v>9910</v>
      </c>
    </row>
    <row r="2797" spans="1:2" x14ac:dyDescent="0.25">
      <c r="A2797" s="2" t="s">
        <v>9912</v>
      </c>
      <c r="B2797" s="2" t="s">
        <v>9913</v>
      </c>
    </row>
    <row r="2798" spans="1:2" x14ac:dyDescent="0.25">
      <c r="A2798" s="2" t="s">
        <v>9914</v>
      </c>
      <c r="B2798" s="2" t="s">
        <v>9915</v>
      </c>
    </row>
    <row r="2799" spans="1:2" x14ac:dyDescent="0.25">
      <c r="A2799" s="2" t="s">
        <v>9916</v>
      </c>
      <c r="B2799" s="2" t="s">
        <v>9917</v>
      </c>
    </row>
    <row r="2800" spans="1:2" x14ac:dyDescent="0.25">
      <c r="A2800" s="2" t="s">
        <v>9918</v>
      </c>
      <c r="B2800" s="2" t="s">
        <v>9919</v>
      </c>
    </row>
    <row r="2801" spans="1:2" x14ac:dyDescent="0.25">
      <c r="A2801" s="2" t="s">
        <v>9920</v>
      </c>
      <c r="B2801" s="2" t="s">
        <v>9921</v>
      </c>
    </row>
    <row r="2802" spans="1:2" x14ac:dyDescent="0.25">
      <c r="A2802" s="2" t="s">
        <v>9922</v>
      </c>
      <c r="B2802" s="2" t="s">
        <v>9923</v>
      </c>
    </row>
    <row r="2803" spans="1:2" x14ac:dyDescent="0.25">
      <c r="A2803" s="2" t="s">
        <v>9924</v>
      </c>
      <c r="B2803" s="2" t="s">
        <v>9925</v>
      </c>
    </row>
    <row r="2804" spans="1:2" x14ac:dyDescent="0.25">
      <c r="A2804" s="2" t="s">
        <v>9926</v>
      </c>
      <c r="B2804" s="2" t="s">
        <v>9927</v>
      </c>
    </row>
    <row r="2805" spans="1:2" x14ac:dyDescent="0.25">
      <c r="A2805" s="2" t="s">
        <v>9928</v>
      </c>
      <c r="B2805" s="2" t="s">
        <v>9929</v>
      </c>
    </row>
    <row r="2806" spans="1:2" x14ac:dyDescent="0.25">
      <c r="A2806" s="2" t="s">
        <v>9930</v>
      </c>
      <c r="B2806" s="2" t="s">
        <v>9931</v>
      </c>
    </row>
    <row r="2807" spans="1:2" x14ac:dyDescent="0.25">
      <c r="A2807" s="2" t="s">
        <v>9932</v>
      </c>
      <c r="B2807" s="2" t="s">
        <v>9933</v>
      </c>
    </row>
    <row r="2808" spans="1:2" x14ac:dyDescent="0.25">
      <c r="A2808" s="2" t="s">
        <v>9934</v>
      </c>
      <c r="B2808" s="2" t="s">
        <v>9935</v>
      </c>
    </row>
    <row r="2809" spans="1:2" x14ac:dyDescent="0.25">
      <c r="A2809" s="2" t="s">
        <v>9936</v>
      </c>
      <c r="B2809" s="2" t="s">
        <v>7579</v>
      </c>
    </row>
    <row r="2810" spans="1:2" x14ac:dyDescent="0.25">
      <c r="A2810" s="2" t="s">
        <v>9937</v>
      </c>
      <c r="B2810" s="2" t="s">
        <v>9938</v>
      </c>
    </row>
    <row r="2811" spans="1:2" x14ac:dyDescent="0.25">
      <c r="A2811" s="2" t="s">
        <v>9939</v>
      </c>
      <c r="B2811" s="2" t="s">
        <v>9940</v>
      </c>
    </row>
    <row r="2812" spans="1:2" x14ac:dyDescent="0.25">
      <c r="A2812" s="2" t="s">
        <v>9941</v>
      </c>
      <c r="B2812" s="2" t="s">
        <v>9942</v>
      </c>
    </row>
    <row r="2813" spans="1:2" x14ac:dyDescent="0.25">
      <c r="A2813" s="2" t="s">
        <v>9943</v>
      </c>
      <c r="B2813" s="2" t="s">
        <v>8400</v>
      </c>
    </row>
    <row r="2814" spans="1:2" x14ac:dyDescent="0.25">
      <c r="A2814" s="2" t="s">
        <v>9944</v>
      </c>
      <c r="B2814" s="2" t="s">
        <v>9945</v>
      </c>
    </row>
    <row r="2815" spans="1:2" x14ac:dyDescent="0.25">
      <c r="A2815" s="2" t="s">
        <v>9946</v>
      </c>
      <c r="B2815" s="2" t="s">
        <v>9947</v>
      </c>
    </row>
    <row r="2816" spans="1:2" x14ac:dyDescent="0.25">
      <c r="A2816" s="2" t="s">
        <v>9948</v>
      </c>
      <c r="B2816" s="2" t="s">
        <v>9949</v>
      </c>
    </row>
    <row r="2817" spans="1:2" x14ac:dyDescent="0.25">
      <c r="A2817" s="2" t="s">
        <v>9950</v>
      </c>
      <c r="B2817" s="2" t="s">
        <v>9951</v>
      </c>
    </row>
    <row r="2818" spans="1:2" x14ac:dyDescent="0.25">
      <c r="A2818" s="2" t="s">
        <v>9952</v>
      </c>
      <c r="B2818" s="2" t="s">
        <v>9953</v>
      </c>
    </row>
    <row r="2819" spans="1:2" x14ac:dyDescent="0.25">
      <c r="A2819" s="2" t="s">
        <v>9954</v>
      </c>
      <c r="B2819" s="2" t="s">
        <v>9955</v>
      </c>
    </row>
    <row r="2820" spans="1:2" x14ac:dyDescent="0.25">
      <c r="A2820" s="2" t="s">
        <v>9956</v>
      </c>
      <c r="B2820" s="2" t="s">
        <v>9957</v>
      </c>
    </row>
    <row r="2821" spans="1:2" x14ac:dyDescent="0.25">
      <c r="A2821" s="2" t="s">
        <v>9958</v>
      </c>
      <c r="B2821" s="2" t="s">
        <v>5265</v>
      </c>
    </row>
    <row r="2822" spans="1:2" x14ac:dyDescent="0.25">
      <c r="A2822" s="2" t="s">
        <v>9959</v>
      </c>
      <c r="B2822" s="2" t="s">
        <v>9960</v>
      </c>
    </row>
    <row r="2824" spans="1:2" x14ac:dyDescent="0.25">
      <c r="A2824" s="2" t="s">
        <v>9961</v>
      </c>
      <c r="B2824" s="2" t="s">
        <v>4713</v>
      </c>
    </row>
    <row r="2826" spans="1:2" x14ac:dyDescent="0.25">
      <c r="A2826" s="2" t="s">
        <v>9962</v>
      </c>
      <c r="B2826" s="2" t="s">
        <v>9963</v>
      </c>
    </row>
    <row r="2827" spans="1:2" x14ac:dyDescent="0.25">
      <c r="A2827" s="2" t="s">
        <v>9964</v>
      </c>
      <c r="B2827" s="2" t="s">
        <v>9965</v>
      </c>
    </row>
    <row r="2828" spans="1:2" x14ac:dyDescent="0.25">
      <c r="A2828" s="2" t="s">
        <v>9966</v>
      </c>
      <c r="B2828" s="2" t="s">
        <v>9967</v>
      </c>
    </row>
    <row r="2829" spans="1:2" x14ac:dyDescent="0.25">
      <c r="A2829" s="2" t="s">
        <v>9968</v>
      </c>
      <c r="B2829" s="2" t="s">
        <v>9969</v>
      </c>
    </row>
    <row r="2830" spans="1:2" x14ac:dyDescent="0.25">
      <c r="A2830" s="2" t="s">
        <v>9970</v>
      </c>
      <c r="B2830" s="2" t="s">
        <v>9971</v>
      </c>
    </row>
    <row r="2831" spans="1:2" x14ac:dyDescent="0.25">
      <c r="A2831" s="2" t="s">
        <v>9972</v>
      </c>
      <c r="B2831" s="2" t="s">
        <v>9973</v>
      </c>
    </row>
    <row r="2832" spans="1:2" x14ac:dyDescent="0.25">
      <c r="A2832" s="2" t="s">
        <v>9974</v>
      </c>
      <c r="B2832" s="2" t="s">
        <v>9975</v>
      </c>
    </row>
    <row r="2833" spans="1:2" x14ac:dyDescent="0.25">
      <c r="A2833" s="2" t="s">
        <v>9976</v>
      </c>
      <c r="B2833" s="2" t="s">
        <v>9977</v>
      </c>
    </row>
    <row r="2834" spans="1:2" x14ac:dyDescent="0.25">
      <c r="A2834" s="2" t="s">
        <v>9978</v>
      </c>
      <c r="B2834" s="2" t="s">
        <v>9979</v>
      </c>
    </row>
    <row r="2835" spans="1:2" x14ac:dyDescent="0.25">
      <c r="A2835" s="2" t="s">
        <v>9980</v>
      </c>
      <c r="B2835" s="2" t="s">
        <v>9981</v>
      </c>
    </row>
    <row r="2836" spans="1:2" x14ac:dyDescent="0.25">
      <c r="A2836" s="2" t="s">
        <v>9982</v>
      </c>
      <c r="B2836" s="2" t="s">
        <v>9983</v>
      </c>
    </row>
    <row r="2837" spans="1:2" x14ac:dyDescent="0.25">
      <c r="A2837" s="2" t="s">
        <v>9984</v>
      </c>
      <c r="B2837" s="2" t="s">
        <v>9985</v>
      </c>
    </row>
    <row r="2838" spans="1:2" x14ac:dyDescent="0.25">
      <c r="A2838" s="2" t="s">
        <v>9986</v>
      </c>
      <c r="B2838" s="2" t="s">
        <v>9987</v>
      </c>
    </row>
    <row r="2839" spans="1:2" x14ac:dyDescent="0.25">
      <c r="A2839" s="2" t="s">
        <v>9988</v>
      </c>
      <c r="B2839" s="2" t="s">
        <v>9989</v>
      </c>
    </row>
    <row r="2840" spans="1:2" x14ac:dyDescent="0.25">
      <c r="A2840" s="2" t="s">
        <v>9990</v>
      </c>
      <c r="B2840" s="2" t="s">
        <v>7635</v>
      </c>
    </row>
    <row r="2841" spans="1:2" x14ac:dyDescent="0.25">
      <c r="A2841" s="2" t="s">
        <v>9991</v>
      </c>
      <c r="B2841" s="2" t="s">
        <v>9992</v>
      </c>
    </row>
    <row r="2842" spans="1:2" x14ac:dyDescent="0.25">
      <c r="A2842" s="2" t="s">
        <v>9993</v>
      </c>
      <c r="B2842" s="2" t="s">
        <v>9994</v>
      </c>
    </row>
    <row r="2843" spans="1:2" x14ac:dyDescent="0.25">
      <c r="A2843" s="2" t="s">
        <v>9995</v>
      </c>
      <c r="B2843" s="2" t="s">
        <v>9996</v>
      </c>
    </row>
    <row r="2844" spans="1:2" x14ac:dyDescent="0.25">
      <c r="A2844" s="2" t="s">
        <v>9997</v>
      </c>
      <c r="B2844" s="2" t="s">
        <v>9998</v>
      </c>
    </row>
    <row r="2845" spans="1:2" ht="31.5" x14ac:dyDescent="0.25">
      <c r="A2845" s="2" t="s">
        <v>9999</v>
      </c>
      <c r="B2845" s="2" t="s">
        <v>6006</v>
      </c>
    </row>
    <row r="2846" spans="1:2" x14ac:dyDescent="0.25">
      <c r="A2846" s="2" t="s">
        <v>10000</v>
      </c>
      <c r="B2846" s="2" t="s">
        <v>10001</v>
      </c>
    </row>
    <row r="2847" spans="1:2" x14ac:dyDescent="0.25">
      <c r="A2847" s="2" t="s">
        <v>10002</v>
      </c>
      <c r="B2847" s="2" t="s">
        <v>10003</v>
      </c>
    </row>
    <row r="2848" spans="1:2" x14ac:dyDescent="0.25">
      <c r="A2848" s="2" t="s">
        <v>10004</v>
      </c>
      <c r="B2848" s="2" t="s">
        <v>6624</v>
      </c>
    </row>
    <row r="2849" spans="1:2" x14ac:dyDescent="0.25">
      <c r="A2849" s="2" t="s">
        <v>10005</v>
      </c>
      <c r="B2849" s="2" t="s">
        <v>7722</v>
      </c>
    </row>
    <row r="2850" spans="1:2" x14ac:dyDescent="0.25">
      <c r="A2850" s="2" t="s">
        <v>10006</v>
      </c>
      <c r="B2850" s="2" t="s">
        <v>5384</v>
      </c>
    </row>
    <row r="2851" spans="1:2" x14ac:dyDescent="0.25">
      <c r="A2851" s="2" t="s">
        <v>10007</v>
      </c>
      <c r="B2851" s="2" t="s">
        <v>7892</v>
      </c>
    </row>
    <row r="2852" spans="1:2" x14ac:dyDescent="0.25">
      <c r="A2852" s="2" t="s">
        <v>10008</v>
      </c>
      <c r="B2852" s="2" t="s">
        <v>10009</v>
      </c>
    </row>
    <row r="2853" spans="1:2" x14ac:dyDescent="0.25">
      <c r="A2853" s="2" t="s">
        <v>10010</v>
      </c>
      <c r="B2853" s="2" t="s">
        <v>10011</v>
      </c>
    </row>
    <row r="2854" spans="1:2" x14ac:dyDescent="0.25">
      <c r="A2854" s="2" t="s">
        <v>10012</v>
      </c>
      <c r="B2854" s="2" t="s">
        <v>10013</v>
      </c>
    </row>
    <row r="2855" spans="1:2" x14ac:dyDescent="0.25">
      <c r="A2855" s="2" t="s">
        <v>10014</v>
      </c>
      <c r="B2855" s="2" t="s">
        <v>10015</v>
      </c>
    </row>
    <row r="2856" spans="1:2" x14ac:dyDescent="0.25">
      <c r="A2856" s="2" t="s">
        <v>10016</v>
      </c>
      <c r="B2856" s="2" t="s">
        <v>5438</v>
      </c>
    </row>
    <row r="2857" spans="1:2" x14ac:dyDescent="0.25">
      <c r="A2857" s="2" t="s">
        <v>10017</v>
      </c>
      <c r="B2857" s="2" t="s">
        <v>10018</v>
      </c>
    </row>
    <row r="2858" spans="1:2" x14ac:dyDescent="0.25">
      <c r="A2858" s="2" t="s">
        <v>10019</v>
      </c>
      <c r="B2858" s="2" t="s">
        <v>10020</v>
      </c>
    </row>
    <row r="2859" spans="1:2" x14ac:dyDescent="0.25">
      <c r="A2859" s="2" t="s">
        <v>10021</v>
      </c>
      <c r="B2859" s="2" t="s">
        <v>10022</v>
      </c>
    </row>
    <row r="2860" spans="1:2" x14ac:dyDescent="0.25">
      <c r="A2860" s="2" t="s">
        <v>10023</v>
      </c>
      <c r="B2860" s="2" t="s">
        <v>10024</v>
      </c>
    </row>
    <row r="2861" spans="1:2" x14ac:dyDescent="0.25">
      <c r="A2861" s="2" t="s">
        <v>10025</v>
      </c>
      <c r="B2861" s="2" t="s">
        <v>10026</v>
      </c>
    </row>
    <row r="2862" spans="1:2" x14ac:dyDescent="0.25">
      <c r="A2862" s="2" t="s">
        <v>10027</v>
      </c>
      <c r="B2862" s="2" t="s">
        <v>10028</v>
      </c>
    </row>
    <row r="2863" spans="1:2" x14ac:dyDescent="0.25">
      <c r="A2863" s="2" t="s">
        <v>10029</v>
      </c>
      <c r="B2863" s="2" t="s">
        <v>7868</v>
      </c>
    </row>
    <row r="2864" spans="1:2" x14ac:dyDescent="0.25">
      <c r="A2864" s="2" t="s">
        <v>10030</v>
      </c>
      <c r="B2864" s="2" t="s">
        <v>7031</v>
      </c>
    </row>
    <row r="2865" spans="1:2" x14ac:dyDescent="0.25">
      <c r="A2865" s="2" t="s">
        <v>10031</v>
      </c>
      <c r="B2865" s="2" t="s">
        <v>9287</v>
      </c>
    </row>
    <row r="2866" spans="1:2" ht="94.5" x14ac:dyDescent="0.25">
      <c r="A2866" s="2" t="s">
        <v>10032</v>
      </c>
      <c r="B2866" s="2" t="s">
        <v>10033</v>
      </c>
    </row>
    <row r="2867" spans="1:2" x14ac:dyDescent="0.25">
      <c r="A2867" s="2" t="s">
        <v>10034</v>
      </c>
      <c r="B2867" s="2" t="s">
        <v>10035</v>
      </c>
    </row>
    <row r="2868" spans="1:2" x14ac:dyDescent="0.25">
      <c r="A2868" s="2" t="s">
        <v>10036</v>
      </c>
      <c r="B2868" s="2" t="s">
        <v>10037</v>
      </c>
    </row>
    <row r="2869" spans="1:2" x14ac:dyDescent="0.25">
      <c r="A2869" s="2" t="s">
        <v>10038</v>
      </c>
      <c r="B2869" s="2" t="s">
        <v>7944</v>
      </c>
    </row>
    <row r="2870" spans="1:2" x14ac:dyDescent="0.25">
      <c r="A2870" s="2" t="s">
        <v>10039</v>
      </c>
      <c r="B2870" s="2" t="s">
        <v>10040</v>
      </c>
    </row>
    <row r="2871" spans="1:2" x14ac:dyDescent="0.25">
      <c r="A2871" s="2" t="s">
        <v>10041</v>
      </c>
      <c r="B2871" s="2" t="s">
        <v>10042</v>
      </c>
    </row>
    <row r="2872" spans="1:2" x14ac:dyDescent="0.25">
      <c r="A2872" s="2" t="s">
        <v>10043</v>
      </c>
      <c r="B2872" s="2" t="s">
        <v>10044</v>
      </c>
    </row>
    <row r="2873" spans="1:2" x14ac:dyDescent="0.25">
      <c r="A2873" s="2" t="s">
        <v>10045</v>
      </c>
      <c r="B2873" s="2" t="s">
        <v>10046</v>
      </c>
    </row>
    <row r="2874" spans="1:2" x14ac:dyDescent="0.25">
      <c r="A2874" s="2" t="s">
        <v>10047</v>
      </c>
      <c r="B2874" s="2" t="s">
        <v>10048</v>
      </c>
    </row>
    <row r="2875" spans="1:2" x14ac:dyDescent="0.25">
      <c r="A2875" s="2" t="s">
        <v>10049</v>
      </c>
      <c r="B2875" s="2" t="s">
        <v>10050</v>
      </c>
    </row>
    <row r="2876" spans="1:2" x14ac:dyDescent="0.25">
      <c r="A2876" s="2" t="s">
        <v>10051</v>
      </c>
      <c r="B2876" s="2" t="s">
        <v>10052</v>
      </c>
    </row>
    <row r="2877" spans="1:2" x14ac:dyDescent="0.25">
      <c r="A2877" s="2" t="s">
        <v>10053</v>
      </c>
      <c r="B2877" s="2" t="s">
        <v>7516</v>
      </c>
    </row>
    <row r="2878" spans="1:2" x14ac:dyDescent="0.25">
      <c r="A2878" s="2" t="s">
        <v>10054</v>
      </c>
      <c r="B2878" s="2" t="s">
        <v>10055</v>
      </c>
    </row>
    <row r="2879" spans="1:2" x14ac:dyDescent="0.25">
      <c r="A2879" s="2" t="s">
        <v>10056</v>
      </c>
      <c r="B2879" s="2" t="s">
        <v>10057</v>
      </c>
    </row>
    <row r="2880" spans="1:2" x14ac:dyDescent="0.25">
      <c r="A2880" s="2" t="s">
        <v>10058</v>
      </c>
      <c r="B2880" s="2" t="s">
        <v>10059</v>
      </c>
    </row>
    <row r="2881" spans="1:2" x14ac:dyDescent="0.25">
      <c r="A2881" s="2" t="s">
        <v>10060</v>
      </c>
      <c r="B2881" s="2" t="s">
        <v>10061</v>
      </c>
    </row>
    <row r="2882" spans="1:2" x14ac:dyDescent="0.25">
      <c r="A2882" s="2" t="s">
        <v>10062</v>
      </c>
      <c r="B2882" s="2" t="s">
        <v>10063</v>
      </c>
    </row>
    <row r="2883" spans="1:2" x14ac:dyDescent="0.25">
      <c r="A2883" s="2" t="s">
        <v>10064</v>
      </c>
      <c r="B2883" s="2" t="s">
        <v>7142</v>
      </c>
    </row>
    <row r="2884" spans="1:2" x14ac:dyDescent="0.25">
      <c r="A2884" s="2" t="s">
        <v>10065</v>
      </c>
      <c r="B2884" s="2" t="s">
        <v>10066</v>
      </c>
    </row>
    <row r="2885" spans="1:2" x14ac:dyDescent="0.25">
      <c r="A2885" s="2" t="s">
        <v>10067</v>
      </c>
      <c r="B2885" s="2" t="s">
        <v>10068</v>
      </c>
    </row>
    <row r="2886" spans="1:2" x14ac:dyDescent="0.25">
      <c r="A2886" s="2" t="s">
        <v>10069</v>
      </c>
      <c r="B2886" s="2" t="s">
        <v>8444</v>
      </c>
    </row>
    <row r="2887" spans="1:2" x14ac:dyDescent="0.25">
      <c r="A2887" s="2" t="s">
        <v>10070</v>
      </c>
      <c r="B2887" s="2" t="s">
        <v>6175</v>
      </c>
    </row>
    <row r="2888" spans="1:2" x14ac:dyDescent="0.25">
      <c r="A2888" s="2" t="s">
        <v>10071</v>
      </c>
      <c r="B2888" s="2" t="s">
        <v>10072</v>
      </c>
    </row>
    <row r="2889" spans="1:2" x14ac:dyDescent="0.25">
      <c r="A2889" s="2" t="s">
        <v>10073</v>
      </c>
      <c r="B2889" s="2" t="s">
        <v>10074</v>
      </c>
    </row>
    <row r="2890" spans="1:2" x14ac:dyDescent="0.25">
      <c r="A2890" s="2" t="s">
        <v>10075</v>
      </c>
      <c r="B2890" s="2" t="s">
        <v>10076</v>
      </c>
    </row>
    <row r="2891" spans="1:2" x14ac:dyDescent="0.25">
      <c r="A2891" s="2" t="s">
        <v>10077</v>
      </c>
      <c r="B2891" s="2" t="s">
        <v>10078</v>
      </c>
    </row>
    <row r="2892" spans="1:2" x14ac:dyDescent="0.25">
      <c r="A2892" s="2" t="s">
        <v>10079</v>
      </c>
      <c r="B2892" s="2" t="s">
        <v>5380</v>
      </c>
    </row>
    <row r="2893" spans="1:2" x14ac:dyDescent="0.25">
      <c r="A2893" s="2" t="s">
        <v>10080</v>
      </c>
      <c r="B2893" s="2" t="s">
        <v>10081</v>
      </c>
    </row>
    <row r="2894" spans="1:2" x14ac:dyDescent="0.25">
      <c r="A2894" s="2" t="s">
        <v>10082</v>
      </c>
      <c r="B2894" s="2" t="s">
        <v>10083</v>
      </c>
    </row>
    <row r="2895" spans="1:2" x14ac:dyDescent="0.25">
      <c r="A2895" s="2" t="s">
        <v>10084</v>
      </c>
      <c r="B2895" s="2" t="s">
        <v>10085</v>
      </c>
    </row>
    <row r="2896" spans="1:2" x14ac:dyDescent="0.25">
      <c r="A2896" s="2" t="s">
        <v>10086</v>
      </c>
      <c r="B2896" s="2" t="s">
        <v>10087</v>
      </c>
    </row>
    <row r="2897" spans="1:2" x14ac:dyDescent="0.25">
      <c r="A2897" s="2" t="s">
        <v>10088</v>
      </c>
      <c r="B2897" s="2" t="s">
        <v>10089</v>
      </c>
    </row>
    <row r="2898" spans="1:2" x14ac:dyDescent="0.25">
      <c r="A2898" s="2" t="s">
        <v>10090</v>
      </c>
      <c r="B2898" s="2" t="s">
        <v>6527</v>
      </c>
    </row>
    <row r="2899" spans="1:2" x14ac:dyDescent="0.25">
      <c r="A2899" s="2" t="s">
        <v>10091</v>
      </c>
      <c r="B2899" s="2" t="s">
        <v>7705</v>
      </c>
    </row>
    <row r="2900" spans="1:2" x14ac:dyDescent="0.25">
      <c r="A2900" s="2" t="s">
        <v>10092</v>
      </c>
      <c r="B2900" s="2" t="s">
        <v>10093</v>
      </c>
    </row>
    <row r="2901" spans="1:2" x14ac:dyDescent="0.25">
      <c r="A2901" s="2" t="s">
        <v>10094</v>
      </c>
      <c r="B2901" s="2" t="s">
        <v>10095</v>
      </c>
    </row>
    <row r="2902" spans="1:2" x14ac:dyDescent="0.25">
      <c r="A2902" s="2" t="s">
        <v>10096</v>
      </c>
      <c r="B2902" s="2" t="s">
        <v>9433</v>
      </c>
    </row>
    <row r="2903" spans="1:2" x14ac:dyDescent="0.25">
      <c r="A2903" s="2" t="s">
        <v>10097</v>
      </c>
      <c r="B2903" s="2" t="s">
        <v>6385</v>
      </c>
    </row>
    <row r="2904" spans="1:2" x14ac:dyDescent="0.25">
      <c r="A2904" s="2" t="s">
        <v>10098</v>
      </c>
      <c r="B2904" s="2" t="s">
        <v>10099</v>
      </c>
    </row>
    <row r="2905" spans="1:2" x14ac:dyDescent="0.25">
      <c r="A2905" s="2" t="s">
        <v>10100</v>
      </c>
      <c r="B2905" s="2" t="s">
        <v>10101</v>
      </c>
    </row>
    <row r="2906" spans="1:2" x14ac:dyDescent="0.25">
      <c r="A2906" s="2" t="s">
        <v>10102</v>
      </c>
      <c r="B2906" s="2" t="s">
        <v>10103</v>
      </c>
    </row>
    <row r="2907" spans="1:2" x14ac:dyDescent="0.25">
      <c r="A2907" s="2" t="s">
        <v>10104</v>
      </c>
      <c r="B2907" s="2" t="s">
        <v>10105</v>
      </c>
    </row>
    <row r="2908" spans="1:2" x14ac:dyDescent="0.25">
      <c r="A2908" s="2" t="s">
        <v>10106</v>
      </c>
      <c r="B2908" s="2" t="s">
        <v>10107</v>
      </c>
    </row>
    <row r="2909" spans="1:2" x14ac:dyDescent="0.25">
      <c r="A2909" s="2" t="s">
        <v>10108</v>
      </c>
      <c r="B2909" s="2" t="s">
        <v>10109</v>
      </c>
    </row>
    <row r="2910" spans="1:2" x14ac:dyDescent="0.25">
      <c r="A2910" s="2" t="s">
        <v>10110</v>
      </c>
      <c r="B2910" s="2" t="s">
        <v>10111</v>
      </c>
    </row>
    <row r="2911" spans="1:2" x14ac:dyDescent="0.25">
      <c r="A2911" s="2" t="s">
        <v>10112</v>
      </c>
      <c r="B2911" s="2" t="s">
        <v>5739</v>
      </c>
    </row>
    <row r="2912" spans="1:2" x14ac:dyDescent="0.25">
      <c r="A2912" s="2" t="s">
        <v>10113</v>
      </c>
      <c r="B2912" s="2" t="s">
        <v>10114</v>
      </c>
    </row>
    <row r="2913" spans="1:2" x14ac:dyDescent="0.25">
      <c r="A2913" s="2" t="s">
        <v>10115</v>
      </c>
      <c r="B2913" s="2" t="s">
        <v>5227</v>
      </c>
    </row>
    <row r="2914" spans="1:2" x14ac:dyDescent="0.25">
      <c r="A2914" s="2" t="s">
        <v>10116</v>
      </c>
      <c r="B2914" s="2" t="s">
        <v>10117</v>
      </c>
    </row>
    <row r="2915" spans="1:2" x14ac:dyDescent="0.25">
      <c r="A2915" s="2" t="s">
        <v>10118</v>
      </c>
      <c r="B2915" s="2" t="s">
        <v>5357</v>
      </c>
    </row>
    <row r="2916" spans="1:2" x14ac:dyDescent="0.25">
      <c r="A2916" s="2" t="s">
        <v>10119</v>
      </c>
      <c r="B2916" s="2" t="s">
        <v>10120</v>
      </c>
    </row>
    <row r="2917" spans="1:2" x14ac:dyDescent="0.25">
      <c r="A2917" s="2" t="s">
        <v>10121</v>
      </c>
      <c r="B2917" s="2" t="s">
        <v>10122</v>
      </c>
    </row>
    <row r="2918" spans="1:2" x14ac:dyDescent="0.25">
      <c r="A2918" s="2" t="s">
        <v>10123</v>
      </c>
      <c r="B2918" s="2" t="s">
        <v>10124</v>
      </c>
    </row>
    <row r="2919" spans="1:2" x14ac:dyDescent="0.25">
      <c r="A2919" s="2" t="s">
        <v>10125</v>
      </c>
      <c r="B2919" s="2" t="s">
        <v>10126</v>
      </c>
    </row>
    <row r="2920" spans="1:2" x14ac:dyDescent="0.25">
      <c r="A2920" s="2" t="s">
        <v>10127</v>
      </c>
      <c r="B2920" s="2" t="s">
        <v>10128</v>
      </c>
    </row>
    <row r="2921" spans="1:2" x14ac:dyDescent="0.25">
      <c r="A2921" s="2" t="s">
        <v>10129</v>
      </c>
      <c r="B2921" s="2" t="s">
        <v>10130</v>
      </c>
    </row>
    <row r="2922" spans="1:2" x14ac:dyDescent="0.25">
      <c r="A2922" s="2" t="s">
        <v>10131</v>
      </c>
      <c r="B2922" s="2" t="s">
        <v>10132</v>
      </c>
    </row>
    <row r="2923" spans="1:2" x14ac:dyDescent="0.25">
      <c r="A2923" s="2" t="s">
        <v>10133</v>
      </c>
      <c r="B2923" s="2" t="s">
        <v>5454</v>
      </c>
    </row>
    <row r="2924" spans="1:2" x14ac:dyDescent="0.25">
      <c r="A2924" s="2" t="s">
        <v>10134</v>
      </c>
      <c r="B2924" s="2" t="s">
        <v>10135</v>
      </c>
    </row>
    <row r="2925" spans="1:2" x14ac:dyDescent="0.25">
      <c r="A2925" s="2" t="s">
        <v>10136</v>
      </c>
      <c r="B2925" s="2" t="s">
        <v>10137</v>
      </c>
    </row>
    <row r="2926" spans="1:2" x14ac:dyDescent="0.25">
      <c r="A2926" s="2" t="s">
        <v>10138</v>
      </c>
      <c r="B2926" s="2" t="s">
        <v>10139</v>
      </c>
    </row>
    <row r="2927" spans="1:2" x14ac:dyDescent="0.25">
      <c r="A2927" s="2" t="s">
        <v>10140</v>
      </c>
      <c r="B2927" s="2" t="s">
        <v>10141</v>
      </c>
    </row>
    <row r="2928" spans="1:2" x14ac:dyDescent="0.25">
      <c r="A2928" s="2" t="s">
        <v>10142</v>
      </c>
      <c r="B2928" s="2" t="s">
        <v>10143</v>
      </c>
    </row>
    <row r="2929" spans="1:2" x14ac:dyDescent="0.25">
      <c r="A2929" s="2" t="s">
        <v>10144</v>
      </c>
      <c r="B2929" s="2" t="s">
        <v>5372</v>
      </c>
    </row>
    <row r="2931" spans="1:2" x14ac:dyDescent="0.25">
      <c r="A2931" s="2" t="s">
        <v>10145</v>
      </c>
      <c r="B2931" s="2" t="s">
        <v>4713</v>
      </c>
    </row>
    <row r="2933" spans="1:2" x14ac:dyDescent="0.25">
      <c r="A2933" s="2" t="s">
        <v>10146</v>
      </c>
      <c r="B2933" s="2" t="s">
        <v>10147</v>
      </c>
    </row>
    <row r="2934" spans="1:2" x14ac:dyDescent="0.25">
      <c r="A2934" s="2" t="s">
        <v>10148</v>
      </c>
      <c r="B2934" s="2" t="s">
        <v>10149</v>
      </c>
    </row>
    <row r="2935" spans="1:2" x14ac:dyDescent="0.25">
      <c r="A2935" s="2" t="s">
        <v>10150</v>
      </c>
      <c r="B2935" s="2" t="s">
        <v>10151</v>
      </c>
    </row>
    <row r="2936" spans="1:2" x14ac:dyDescent="0.25">
      <c r="A2936" s="2" t="s">
        <v>10152</v>
      </c>
      <c r="B2936" s="2" t="s">
        <v>8221</v>
      </c>
    </row>
    <row r="2937" spans="1:2" x14ac:dyDescent="0.25">
      <c r="A2937" s="2" t="s">
        <v>10153</v>
      </c>
      <c r="B2937" s="2" t="s">
        <v>10154</v>
      </c>
    </row>
    <row r="2938" spans="1:2" x14ac:dyDescent="0.25">
      <c r="A2938" s="2" t="s">
        <v>10155</v>
      </c>
      <c r="B2938" s="2" t="s">
        <v>10156</v>
      </c>
    </row>
    <row r="2939" spans="1:2" x14ac:dyDescent="0.25">
      <c r="A2939" s="2" t="s">
        <v>10157</v>
      </c>
      <c r="B2939" s="2" t="s">
        <v>10158</v>
      </c>
    </row>
    <row r="2940" spans="1:2" x14ac:dyDescent="0.25">
      <c r="A2940" s="2" t="s">
        <v>10159</v>
      </c>
      <c r="B2940" s="2" t="s">
        <v>10160</v>
      </c>
    </row>
    <row r="2941" spans="1:2" x14ac:dyDescent="0.25">
      <c r="A2941" s="2" t="s">
        <v>10161</v>
      </c>
      <c r="B2941" s="2" t="s">
        <v>10162</v>
      </c>
    </row>
    <row r="2942" spans="1:2" x14ac:dyDescent="0.25">
      <c r="A2942" s="2" t="s">
        <v>10163</v>
      </c>
      <c r="B2942" s="2" t="s">
        <v>10164</v>
      </c>
    </row>
    <row r="2943" spans="1:2" x14ac:dyDescent="0.25">
      <c r="A2943" s="2" t="s">
        <v>10165</v>
      </c>
      <c r="B2943" s="2" t="s">
        <v>10166</v>
      </c>
    </row>
    <row r="2944" spans="1:2" x14ac:dyDescent="0.25">
      <c r="A2944" s="2" t="s">
        <v>10167</v>
      </c>
      <c r="B2944" s="2" t="s">
        <v>10168</v>
      </c>
    </row>
    <row r="2945" spans="1:2" x14ac:dyDescent="0.25">
      <c r="A2945" s="2" t="s">
        <v>10169</v>
      </c>
      <c r="B2945" s="2" t="s">
        <v>10170</v>
      </c>
    </row>
    <row r="2946" spans="1:2" x14ac:dyDescent="0.25">
      <c r="A2946" s="2" t="s">
        <v>10171</v>
      </c>
      <c r="B2946" s="2" t="s">
        <v>6136</v>
      </c>
    </row>
    <row r="2947" spans="1:2" x14ac:dyDescent="0.25">
      <c r="A2947" s="2" t="s">
        <v>10172</v>
      </c>
      <c r="B2947" s="2" t="s">
        <v>10173</v>
      </c>
    </row>
    <row r="2948" spans="1:2" x14ac:dyDescent="0.25">
      <c r="A2948" s="2" t="s">
        <v>10174</v>
      </c>
      <c r="B2948" s="2" t="s">
        <v>9469</v>
      </c>
    </row>
    <row r="2949" spans="1:2" x14ac:dyDescent="0.25">
      <c r="A2949" s="2" t="s">
        <v>10175</v>
      </c>
      <c r="B2949" s="2" t="s">
        <v>10176</v>
      </c>
    </row>
    <row r="2950" spans="1:2" x14ac:dyDescent="0.25">
      <c r="A2950" s="2" t="s">
        <v>10177</v>
      </c>
      <c r="B2950" s="2" t="s">
        <v>10178</v>
      </c>
    </row>
    <row r="2951" spans="1:2" x14ac:dyDescent="0.25">
      <c r="A2951" s="2" t="s">
        <v>10179</v>
      </c>
      <c r="B2951" s="2" t="s">
        <v>10180</v>
      </c>
    </row>
    <row r="2952" spans="1:2" x14ac:dyDescent="0.25">
      <c r="A2952" s="2" t="s">
        <v>10181</v>
      </c>
      <c r="B2952" s="2" t="s">
        <v>10182</v>
      </c>
    </row>
    <row r="2953" spans="1:2" x14ac:dyDescent="0.25">
      <c r="A2953" s="2" t="s">
        <v>10183</v>
      </c>
      <c r="B2953" s="2" t="s">
        <v>10184</v>
      </c>
    </row>
    <row r="2954" spans="1:2" x14ac:dyDescent="0.25">
      <c r="A2954" s="2" t="s">
        <v>10185</v>
      </c>
      <c r="B2954" s="2" t="s">
        <v>10186</v>
      </c>
    </row>
    <row r="2955" spans="1:2" x14ac:dyDescent="0.25">
      <c r="A2955" s="2" t="s">
        <v>10187</v>
      </c>
      <c r="B2955" s="2" t="s">
        <v>6375</v>
      </c>
    </row>
    <row r="2956" spans="1:2" x14ac:dyDescent="0.25">
      <c r="A2956" s="2" t="s">
        <v>10188</v>
      </c>
      <c r="B2956" s="2" t="s">
        <v>10189</v>
      </c>
    </row>
    <row r="2957" spans="1:2" x14ac:dyDescent="0.25">
      <c r="A2957" s="2" t="s">
        <v>10190</v>
      </c>
      <c r="B2957" s="2" t="s">
        <v>7932</v>
      </c>
    </row>
    <row r="2958" spans="1:2" x14ac:dyDescent="0.25">
      <c r="A2958" s="2" t="s">
        <v>10191</v>
      </c>
      <c r="B2958" s="2" t="s">
        <v>10192</v>
      </c>
    </row>
    <row r="2959" spans="1:2" x14ac:dyDescent="0.25">
      <c r="A2959" s="2" t="s">
        <v>10193</v>
      </c>
      <c r="B2959" s="2" t="s">
        <v>10194</v>
      </c>
    </row>
    <row r="2960" spans="1:2" x14ac:dyDescent="0.25">
      <c r="A2960" s="2" t="s">
        <v>10195</v>
      </c>
      <c r="B2960" s="2" t="s">
        <v>10196</v>
      </c>
    </row>
    <row r="2961" spans="1:2" x14ac:dyDescent="0.25">
      <c r="A2961" s="2" t="s">
        <v>10197</v>
      </c>
      <c r="B2961" s="2" t="s">
        <v>10198</v>
      </c>
    </row>
    <row r="2962" spans="1:2" x14ac:dyDescent="0.25">
      <c r="A2962" s="2" t="s">
        <v>10199</v>
      </c>
      <c r="B2962" s="2" t="s">
        <v>6481</v>
      </c>
    </row>
    <row r="2963" spans="1:2" x14ac:dyDescent="0.25">
      <c r="A2963" s="2" t="s">
        <v>10200</v>
      </c>
      <c r="B2963" s="2" t="s">
        <v>10201</v>
      </c>
    </row>
    <row r="2964" spans="1:2" x14ac:dyDescent="0.25">
      <c r="A2964" s="2" t="s">
        <v>10202</v>
      </c>
      <c r="B2964" s="2" t="s">
        <v>10203</v>
      </c>
    </row>
    <row r="2965" spans="1:2" x14ac:dyDescent="0.25">
      <c r="A2965" s="2" t="s">
        <v>10204</v>
      </c>
      <c r="B2965" s="2" t="s">
        <v>8484</v>
      </c>
    </row>
    <row r="2966" spans="1:2" x14ac:dyDescent="0.25">
      <c r="A2966" s="2" t="s">
        <v>10205</v>
      </c>
      <c r="B2966" s="2" t="s">
        <v>10206</v>
      </c>
    </row>
    <row r="2967" spans="1:2" x14ac:dyDescent="0.25">
      <c r="A2967" s="2" t="s">
        <v>10207</v>
      </c>
      <c r="B2967" s="2" t="s">
        <v>10208</v>
      </c>
    </row>
    <row r="2968" spans="1:2" x14ac:dyDescent="0.25">
      <c r="A2968" s="2" t="s">
        <v>10209</v>
      </c>
      <c r="B2968" s="2" t="s">
        <v>10210</v>
      </c>
    </row>
    <row r="2969" spans="1:2" x14ac:dyDescent="0.25">
      <c r="A2969" s="2" t="s">
        <v>10211</v>
      </c>
      <c r="B2969" s="2" t="s">
        <v>10212</v>
      </c>
    </row>
    <row r="2970" spans="1:2" x14ac:dyDescent="0.25">
      <c r="A2970" s="2" t="s">
        <v>10213</v>
      </c>
      <c r="B2970" s="2" t="s">
        <v>10214</v>
      </c>
    </row>
    <row r="2971" spans="1:2" x14ac:dyDescent="0.25">
      <c r="A2971" s="2" t="s">
        <v>10215</v>
      </c>
      <c r="B2971" s="2" t="s">
        <v>10216</v>
      </c>
    </row>
    <row r="2972" spans="1:2" x14ac:dyDescent="0.25">
      <c r="A2972" s="2" t="s">
        <v>10217</v>
      </c>
      <c r="B2972" s="2" t="s">
        <v>10218</v>
      </c>
    </row>
    <row r="2973" spans="1:2" x14ac:dyDescent="0.25">
      <c r="A2973" s="2" t="s">
        <v>10219</v>
      </c>
      <c r="B2973" s="2" t="s">
        <v>10220</v>
      </c>
    </row>
    <row r="2974" spans="1:2" x14ac:dyDescent="0.25">
      <c r="A2974" s="2" t="s">
        <v>10221</v>
      </c>
      <c r="B2974" s="2" t="s">
        <v>10222</v>
      </c>
    </row>
    <row r="2975" spans="1:2" x14ac:dyDescent="0.25">
      <c r="A2975" s="2" t="s">
        <v>10223</v>
      </c>
      <c r="B2975" s="2" t="s">
        <v>10224</v>
      </c>
    </row>
    <row r="2976" spans="1:2" x14ac:dyDescent="0.25">
      <c r="A2976" s="2" t="s">
        <v>10225</v>
      </c>
      <c r="B2976" s="2" t="s">
        <v>6878</v>
      </c>
    </row>
    <row r="2977" spans="1:2" x14ac:dyDescent="0.25">
      <c r="A2977" s="2" t="s">
        <v>10226</v>
      </c>
      <c r="B2977" s="2" t="s">
        <v>10227</v>
      </c>
    </row>
    <row r="2978" spans="1:2" x14ac:dyDescent="0.25">
      <c r="A2978" s="2" t="s">
        <v>10228</v>
      </c>
      <c r="B2978" s="2" t="s">
        <v>7014</v>
      </c>
    </row>
    <row r="2979" spans="1:2" x14ac:dyDescent="0.25">
      <c r="A2979" s="2" t="s">
        <v>10229</v>
      </c>
      <c r="B2979" s="2" t="s">
        <v>10230</v>
      </c>
    </row>
    <row r="2980" spans="1:2" x14ac:dyDescent="0.25">
      <c r="A2980" s="2" t="s">
        <v>10231</v>
      </c>
      <c r="B2980" s="2" t="s">
        <v>10232</v>
      </c>
    </row>
    <row r="2981" spans="1:2" x14ac:dyDescent="0.25">
      <c r="A2981" s="2" t="s">
        <v>10233</v>
      </c>
      <c r="B2981" s="2" t="s">
        <v>10234</v>
      </c>
    </row>
    <row r="2982" spans="1:2" x14ac:dyDescent="0.25">
      <c r="A2982" s="2" t="s">
        <v>10235</v>
      </c>
      <c r="B2982" s="2" t="s">
        <v>10236</v>
      </c>
    </row>
    <row r="2983" spans="1:2" x14ac:dyDescent="0.25">
      <c r="A2983" s="2" t="s">
        <v>10237</v>
      </c>
      <c r="B2983" s="2" t="s">
        <v>10238</v>
      </c>
    </row>
    <row r="2984" spans="1:2" x14ac:dyDescent="0.25">
      <c r="A2984" s="2" t="s">
        <v>10239</v>
      </c>
      <c r="B2984" s="2" t="s">
        <v>10240</v>
      </c>
    </row>
    <row r="2985" spans="1:2" x14ac:dyDescent="0.25">
      <c r="A2985" s="2" t="s">
        <v>10241</v>
      </c>
      <c r="B2985" s="2" t="s">
        <v>10186</v>
      </c>
    </row>
    <row r="2986" spans="1:2" x14ac:dyDescent="0.25">
      <c r="A2986" s="2" t="s">
        <v>10242</v>
      </c>
      <c r="B2986" s="2" t="s">
        <v>5971</v>
      </c>
    </row>
    <row r="2987" spans="1:2" x14ac:dyDescent="0.25">
      <c r="A2987" s="2" t="s">
        <v>10243</v>
      </c>
      <c r="B2987" s="2" t="s">
        <v>10244</v>
      </c>
    </row>
    <row r="2988" spans="1:2" x14ac:dyDescent="0.25">
      <c r="A2988" s="2" t="s">
        <v>10245</v>
      </c>
      <c r="B2988" s="2" t="s">
        <v>5747</v>
      </c>
    </row>
    <row r="2989" spans="1:2" x14ac:dyDescent="0.25">
      <c r="A2989" s="2" t="s">
        <v>10246</v>
      </c>
      <c r="B2989" s="2" t="s">
        <v>10247</v>
      </c>
    </row>
    <row r="2990" spans="1:2" x14ac:dyDescent="0.25">
      <c r="A2990" s="2" t="s">
        <v>10248</v>
      </c>
      <c r="B2990" s="2" t="s">
        <v>10249</v>
      </c>
    </row>
    <row r="2991" spans="1:2" x14ac:dyDescent="0.25">
      <c r="A2991" s="2" t="s">
        <v>10250</v>
      </c>
      <c r="B2991" s="2" t="s">
        <v>10251</v>
      </c>
    </row>
    <row r="2992" spans="1:2" x14ac:dyDescent="0.25">
      <c r="A2992" s="2" t="s">
        <v>10252</v>
      </c>
      <c r="B2992" s="2" t="s">
        <v>10253</v>
      </c>
    </row>
    <row r="2993" spans="1:2" x14ac:dyDescent="0.25">
      <c r="A2993" s="2" t="s">
        <v>10254</v>
      </c>
      <c r="B2993" s="2" t="s">
        <v>7763</v>
      </c>
    </row>
    <row r="2994" spans="1:2" x14ac:dyDescent="0.25">
      <c r="A2994" s="2" t="s">
        <v>10255</v>
      </c>
      <c r="B2994" s="2" t="s">
        <v>4933</v>
      </c>
    </row>
    <row r="2995" spans="1:2" x14ac:dyDescent="0.25">
      <c r="A2995" s="2" t="s">
        <v>10256</v>
      </c>
      <c r="B2995" s="2" t="s">
        <v>10257</v>
      </c>
    </row>
    <row r="2996" spans="1:2" x14ac:dyDescent="0.25">
      <c r="A2996" s="2" t="s">
        <v>10258</v>
      </c>
      <c r="B2996" s="2" t="s">
        <v>10259</v>
      </c>
    </row>
    <row r="2997" spans="1:2" x14ac:dyDescent="0.25">
      <c r="A2997" s="2" t="s">
        <v>10260</v>
      </c>
      <c r="B2997" s="2" t="s">
        <v>10261</v>
      </c>
    </row>
    <row r="2998" spans="1:2" x14ac:dyDescent="0.25">
      <c r="A2998" s="2" t="s">
        <v>10262</v>
      </c>
      <c r="B2998" s="2" t="s">
        <v>10263</v>
      </c>
    </row>
    <row r="2999" spans="1:2" x14ac:dyDescent="0.25">
      <c r="A2999" s="2" t="s">
        <v>10264</v>
      </c>
      <c r="B2999" s="2" t="s">
        <v>5309</v>
      </c>
    </row>
    <row r="3000" spans="1:2" x14ac:dyDescent="0.25">
      <c r="A3000" s="2" t="s">
        <v>10265</v>
      </c>
      <c r="B3000" s="2" t="s">
        <v>10266</v>
      </c>
    </row>
    <row r="3001" spans="1:2" x14ac:dyDescent="0.25">
      <c r="A3001" s="2" t="s">
        <v>10267</v>
      </c>
      <c r="B3001" s="2" t="s">
        <v>10268</v>
      </c>
    </row>
    <row r="3002" spans="1:2" x14ac:dyDescent="0.25">
      <c r="A3002" s="2" t="s">
        <v>10269</v>
      </c>
      <c r="B3002" s="2" t="s">
        <v>10270</v>
      </c>
    </row>
    <row r="3003" spans="1:2" x14ac:dyDescent="0.25">
      <c r="A3003" s="2" t="s">
        <v>10271</v>
      </c>
      <c r="B3003" s="2" t="s">
        <v>10272</v>
      </c>
    </row>
    <row r="3004" spans="1:2" x14ac:dyDescent="0.25">
      <c r="A3004" s="2" t="s">
        <v>10273</v>
      </c>
      <c r="B3004" s="2" t="s">
        <v>10274</v>
      </c>
    </row>
    <row r="3005" spans="1:2" x14ac:dyDescent="0.25">
      <c r="A3005" s="2" t="s">
        <v>10275</v>
      </c>
      <c r="B3005" s="2" t="s">
        <v>10276</v>
      </c>
    </row>
    <row r="3006" spans="1:2" x14ac:dyDescent="0.25">
      <c r="A3006" s="2" t="s">
        <v>10277</v>
      </c>
      <c r="B3006" s="2" t="s">
        <v>10278</v>
      </c>
    </row>
    <row r="3007" spans="1:2" x14ac:dyDescent="0.25">
      <c r="A3007" s="2" t="s">
        <v>10279</v>
      </c>
      <c r="B3007" s="2" t="s">
        <v>10280</v>
      </c>
    </row>
    <row r="3008" spans="1:2" x14ac:dyDescent="0.25">
      <c r="A3008" s="2" t="s">
        <v>10281</v>
      </c>
      <c r="B3008" s="2" t="s">
        <v>8737</v>
      </c>
    </row>
    <row r="3009" spans="1:2" x14ac:dyDescent="0.25">
      <c r="A3009" s="2" t="s">
        <v>10282</v>
      </c>
      <c r="B3009" s="2" t="s">
        <v>10283</v>
      </c>
    </row>
    <row r="3010" spans="1:2" x14ac:dyDescent="0.25">
      <c r="A3010" s="2" t="s">
        <v>10284</v>
      </c>
      <c r="B3010" s="2" t="s">
        <v>10285</v>
      </c>
    </row>
    <row r="3011" spans="1:2" x14ac:dyDescent="0.25">
      <c r="A3011" s="2" t="s">
        <v>10286</v>
      </c>
      <c r="B3011" s="2" t="s">
        <v>10287</v>
      </c>
    </row>
    <row r="3012" spans="1:2" x14ac:dyDescent="0.25">
      <c r="A3012" s="2" t="s">
        <v>10288</v>
      </c>
      <c r="B3012" s="2" t="s">
        <v>10289</v>
      </c>
    </row>
    <row r="3013" spans="1:2" x14ac:dyDescent="0.25">
      <c r="A3013" s="2" t="s">
        <v>10290</v>
      </c>
      <c r="B3013" s="2" t="s">
        <v>10291</v>
      </c>
    </row>
    <row r="3014" spans="1:2" x14ac:dyDescent="0.25">
      <c r="A3014" s="2" t="s">
        <v>10292</v>
      </c>
      <c r="B3014" s="2" t="s">
        <v>10293</v>
      </c>
    </row>
    <row r="3015" spans="1:2" x14ac:dyDescent="0.25">
      <c r="A3015" s="2" t="s">
        <v>10294</v>
      </c>
      <c r="B3015" s="2" t="s">
        <v>10295</v>
      </c>
    </row>
    <row r="3016" spans="1:2" x14ac:dyDescent="0.25">
      <c r="A3016" s="2" t="s">
        <v>10296</v>
      </c>
      <c r="B3016" s="2" t="s">
        <v>6660</v>
      </c>
    </row>
    <row r="3017" spans="1:2" x14ac:dyDescent="0.25">
      <c r="A3017" s="2" t="s">
        <v>10297</v>
      </c>
      <c r="B3017" s="2" t="s">
        <v>10298</v>
      </c>
    </row>
    <row r="3018" spans="1:2" x14ac:dyDescent="0.25">
      <c r="A3018" s="2" t="s">
        <v>10299</v>
      </c>
      <c r="B3018" s="2" t="s">
        <v>10300</v>
      </c>
    </row>
    <row r="3019" spans="1:2" x14ac:dyDescent="0.25">
      <c r="A3019" s="2" t="s">
        <v>10301</v>
      </c>
      <c r="B3019" s="2" t="s">
        <v>10302</v>
      </c>
    </row>
    <row r="3020" spans="1:2" x14ac:dyDescent="0.25">
      <c r="A3020" s="2" t="s">
        <v>10303</v>
      </c>
      <c r="B3020" s="2" t="s">
        <v>10304</v>
      </c>
    </row>
    <row r="3021" spans="1:2" x14ac:dyDescent="0.25">
      <c r="A3021" s="2" t="s">
        <v>10305</v>
      </c>
      <c r="B3021" s="2" t="s">
        <v>10306</v>
      </c>
    </row>
    <row r="3022" spans="1:2" x14ac:dyDescent="0.25">
      <c r="A3022" s="2" t="s">
        <v>10307</v>
      </c>
      <c r="B3022" s="2" t="s">
        <v>10308</v>
      </c>
    </row>
    <row r="3023" spans="1:2" x14ac:dyDescent="0.25">
      <c r="A3023" s="2" t="s">
        <v>10309</v>
      </c>
      <c r="B3023" s="2" t="s">
        <v>10310</v>
      </c>
    </row>
    <row r="3024" spans="1:2" x14ac:dyDescent="0.25">
      <c r="A3024" s="2" t="s">
        <v>10311</v>
      </c>
      <c r="B3024" s="2" t="s">
        <v>10218</v>
      </c>
    </row>
    <row r="3025" spans="1:2" x14ac:dyDescent="0.25">
      <c r="A3025" s="2" t="s">
        <v>10312</v>
      </c>
      <c r="B3025" s="2" t="s">
        <v>10313</v>
      </c>
    </row>
    <row r="3026" spans="1:2" x14ac:dyDescent="0.25">
      <c r="A3026" s="2" t="s">
        <v>10314</v>
      </c>
      <c r="B3026" s="2" t="s">
        <v>10315</v>
      </c>
    </row>
    <row r="3027" spans="1:2" x14ac:dyDescent="0.25">
      <c r="A3027" s="2" t="s">
        <v>10316</v>
      </c>
      <c r="B3027" s="2" t="s">
        <v>10317</v>
      </c>
    </row>
    <row r="3028" spans="1:2" x14ac:dyDescent="0.25">
      <c r="A3028" s="2" t="s">
        <v>10318</v>
      </c>
      <c r="B3028" s="2" t="s">
        <v>10319</v>
      </c>
    </row>
    <row r="3029" spans="1:2" x14ac:dyDescent="0.25">
      <c r="A3029" s="2" t="s">
        <v>10320</v>
      </c>
      <c r="B3029" s="2" t="s">
        <v>10321</v>
      </c>
    </row>
    <row r="3030" spans="1:2" x14ac:dyDescent="0.25">
      <c r="A3030" s="2" t="s">
        <v>10322</v>
      </c>
      <c r="B3030" s="2" t="s">
        <v>10323</v>
      </c>
    </row>
    <row r="3031" spans="1:2" x14ac:dyDescent="0.25">
      <c r="A3031" s="2" t="s">
        <v>10324</v>
      </c>
      <c r="B3031" s="2" t="s">
        <v>10325</v>
      </c>
    </row>
    <row r="3032" spans="1:2" x14ac:dyDescent="0.25">
      <c r="A3032" s="2" t="s">
        <v>10326</v>
      </c>
      <c r="B3032" s="2" t="s">
        <v>10327</v>
      </c>
    </row>
    <row r="3033" spans="1:2" x14ac:dyDescent="0.25">
      <c r="A3033" s="2" t="s">
        <v>10328</v>
      </c>
      <c r="B3033" s="2" t="s">
        <v>10329</v>
      </c>
    </row>
    <row r="3034" spans="1:2" x14ac:dyDescent="0.25">
      <c r="A3034" s="2" t="s">
        <v>10330</v>
      </c>
      <c r="B3034" s="2" t="s">
        <v>10331</v>
      </c>
    </row>
    <row r="3035" spans="1:2" x14ac:dyDescent="0.25">
      <c r="A3035" s="2" t="s">
        <v>10332</v>
      </c>
      <c r="B3035" s="2" t="s">
        <v>10333</v>
      </c>
    </row>
    <row r="3036" spans="1:2" x14ac:dyDescent="0.25">
      <c r="A3036" s="2" t="s">
        <v>10334</v>
      </c>
      <c r="B3036" s="2" t="s">
        <v>10335</v>
      </c>
    </row>
    <row r="3037" spans="1:2" x14ac:dyDescent="0.25">
      <c r="A3037" s="2" t="s">
        <v>10336</v>
      </c>
      <c r="B3037" s="2" t="s">
        <v>10337</v>
      </c>
    </row>
    <row r="3038" spans="1:2" x14ac:dyDescent="0.25">
      <c r="A3038" s="2" t="s">
        <v>10338</v>
      </c>
      <c r="B3038" s="2" t="s">
        <v>10339</v>
      </c>
    </row>
    <row r="3039" spans="1:2" x14ac:dyDescent="0.25">
      <c r="A3039" s="2" t="s">
        <v>10340</v>
      </c>
      <c r="B3039" s="2" t="s">
        <v>10341</v>
      </c>
    </row>
    <row r="3040" spans="1:2" x14ac:dyDescent="0.25">
      <c r="A3040" s="2" t="s">
        <v>10342</v>
      </c>
      <c r="B3040" s="2" t="s">
        <v>10343</v>
      </c>
    </row>
    <row r="3041" spans="1:2" x14ac:dyDescent="0.25">
      <c r="A3041" s="2" t="s">
        <v>10344</v>
      </c>
      <c r="B3041" s="2" t="s">
        <v>10345</v>
      </c>
    </row>
    <row r="3042" spans="1:2" x14ac:dyDescent="0.25">
      <c r="A3042" s="2" t="s">
        <v>10346</v>
      </c>
      <c r="B3042" s="2" t="s">
        <v>10347</v>
      </c>
    </row>
    <row r="3043" spans="1:2" x14ac:dyDescent="0.25">
      <c r="A3043" s="2" t="s">
        <v>10348</v>
      </c>
      <c r="B3043" s="2" t="s">
        <v>10349</v>
      </c>
    </row>
    <row r="3044" spans="1:2" x14ac:dyDescent="0.25">
      <c r="A3044" s="2" t="s">
        <v>10350</v>
      </c>
      <c r="B3044" s="2" t="s">
        <v>10351</v>
      </c>
    </row>
    <row r="3045" spans="1:2" x14ac:dyDescent="0.25">
      <c r="A3045" s="2" t="s">
        <v>10352</v>
      </c>
      <c r="B3045" s="2" t="s">
        <v>10353</v>
      </c>
    </row>
    <row r="3046" spans="1:2" x14ac:dyDescent="0.25">
      <c r="A3046" s="2" t="s">
        <v>10354</v>
      </c>
      <c r="B3046" s="2" t="s">
        <v>9619</v>
      </c>
    </row>
    <row r="3047" spans="1:2" x14ac:dyDescent="0.25">
      <c r="A3047" s="2" t="s">
        <v>10355</v>
      </c>
      <c r="B3047" s="2" t="s">
        <v>10356</v>
      </c>
    </row>
    <row r="3048" spans="1:2" x14ac:dyDescent="0.25">
      <c r="A3048" s="2" t="s">
        <v>10357</v>
      </c>
      <c r="B3048" s="2" t="s">
        <v>10358</v>
      </c>
    </row>
    <row r="3049" spans="1:2" x14ac:dyDescent="0.25">
      <c r="A3049" s="2" t="s">
        <v>10359</v>
      </c>
      <c r="B3049" s="2" t="s">
        <v>9339</v>
      </c>
    </row>
    <row r="3050" spans="1:2" x14ac:dyDescent="0.25">
      <c r="A3050" s="2" t="s">
        <v>10360</v>
      </c>
      <c r="B3050" s="2" t="s">
        <v>10361</v>
      </c>
    </row>
    <row r="3051" spans="1:2" x14ac:dyDescent="0.25">
      <c r="A3051" s="2" t="s">
        <v>10362</v>
      </c>
      <c r="B3051" s="2" t="s">
        <v>10363</v>
      </c>
    </row>
    <row r="3052" spans="1:2" x14ac:dyDescent="0.25">
      <c r="A3052" s="2" t="s">
        <v>10364</v>
      </c>
      <c r="B3052" s="2" t="s">
        <v>6715</v>
      </c>
    </row>
    <row r="3053" spans="1:2" x14ac:dyDescent="0.25">
      <c r="A3053" s="2" t="s">
        <v>10365</v>
      </c>
      <c r="B3053" s="2" t="s">
        <v>10366</v>
      </c>
    </row>
    <row r="3054" spans="1:2" x14ac:dyDescent="0.25">
      <c r="A3054" s="2" t="s">
        <v>10367</v>
      </c>
      <c r="B3054" s="2" t="s">
        <v>10368</v>
      </c>
    </row>
    <row r="3055" spans="1:2" x14ac:dyDescent="0.25">
      <c r="A3055" s="2" t="s">
        <v>10369</v>
      </c>
      <c r="B3055" s="2" t="s">
        <v>10370</v>
      </c>
    </row>
    <row r="3056" spans="1:2" x14ac:dyDescent="0.25">
      <c r="A3056" s="2" t="s">
        <v>10371</v>
      </c>
      <c r="B3056" s="2" t="s">
        <v>10372</v>
      </c>
    </row>
    <row r="3057" spans="1:2" x14ac:dyDescent="0.25">
      <c r="A3057" s="2" t="s">
        <v>10373</v>
      </c>
      <c r="B3057" s="2" t="s">
        <v>10374</v>
      </c>
    </row>
    <row r="3058" spans="1:2" x14ac:dyDescent="0.25">
      <c r="A3058" s="2" t="s">
        <v>10375</v>
      </c>
      <c r="B3058" s="2" t="s">
        <v>10376</v>
      </c>
    </row>
    <row r="3059" spans="1:2" x14ac:dyDescent="0.25">
      <c r="A3059" s="2" t="s">
        <v>10377</v>
      </c>
      <c r="B3059" s="2" t="s">
        <v>10378</v>
      </c>
    </row>
    <row r="3060" spans="1:2" x14ac:dyDescent="0.25">
      <c r="A3060" s="2" t="s">
        <v>10379</v>
      </c>
      <c r="B3060" s="2" t="s">
        <v>8978</v>
      </c>
    </row>
    <row r="3061" spans="1:2" x14ac:dyDescent="0.25">
      <c r="A3061" s="2" t="s">
        <v>10380</v>
      </c>
      <c r="B3061" s="2" t="s">
        <v>10381</v>
      </c>
    </row>
    <row r="3062" spans="1:2" x14ac:dyDescent="0.25">
      <c r="A3062" s="2" t="s">
        <v>10382</v>
      </c>
      <c r="B3062" s="2" t="s">
        <v>10383</v>
      </c>
    </row>
    <row r="3063" spans="1:2" x14ac:dyDescent="0.25">
      <c r="A3063" s="2" t="s">
        <v>10384</v>
      </c>
      <c r="B3063" s="2" t="s">
        <v>10385</v>
      </c>
    </row>
    <row r="3064" spans="1:2" x14ac:dyDescent="0.25">
      <c r="A3064" s="2" t="s">
        <v>10386</v>
      </c>
      <c r="B3064" s="2" t="s">
        <v>10387</v>
      </c>
    </row>
    <row r="3065" spans="1:2" x14ac:dyDescent="0.25">
      <c r="A3065" s="2" t="s">
        <v>10388</v>
      </c>
      <c r="B3065" s="2" t="s">
        <v>10389</v>
      </c>
    </row>
    <row r="3066" spans="1:2" x14ac:dyDescent="0.25">
      <c r="A3066" s="2" t="s">
        <v>10390</v>
      </c>
      <c r="B3066" s="2" t="s">
        <v>9476</v>
      </c>
    </row>
    <row r="3067" spans="1:2" x14ac:dyDescent="0.25">
      <c r="A3067" s="2" t="s">
        <v>10391</v>
      </c>
      <c r="B3067" s="2" t="s">
        <v>10392</v>
      </c>
    </row>
    <row r="3068" spans="1:2" x14ac:dyDescent="0.25">
      <c r="A3068" s="2" t="s">
        <v>10393</v>
      </c>
      <c r="B3068" s="2" t="s">
        <v>10392</v>
      </c>
    </row>
    <row r="3069" spans="1:2" x14ac:dyDescent="0.25">
      <c r="A3069" s="2" t="s">
        <v>10394</v>
      </c>
      <c r="B3069" s="2" t="s">
        <v>10395</v>
      </c>
    </row>
    <row r="3070" spans="1:2" x14ac:dyDescent="0.25">
      <c r="A3070" s="2" t="s">
        <v>10396</v>
      </c>
      <c r="B3070" s="2" t="s">
        <v>10397</v>
      </c>
    </row>
    <row r="3071" spans="1:2" x14ac:dyDescent="0.25">
      <c r="A3071" s="2" t="s">
        <v>10398</v>
      </c>
      <c r="B3071" s="2" t="s">
        <v>5763</v>
      </c>
    </row>
    <row r="3072" spans="1:2" x14ac:dyDescent="0.25">
      <c r="A3072" s="2" t="s">
        <v>10399</v>
      </c>
      <c r="B3072" s="2" t="s">
        <v>10400</v>
      </c>
    </row>
    <row r="3073" spans="1:2" x14ac:dyDescent="0.25">
      <c r="A3073" s="2" t="s">
        <v>10401</v>
      </c>
      <c r="B3073" s="2" t="s">
        <v>10402</v>
      </c>
    </row>
    <row r="3074" spans="1:2" x14ac:dyDescent="0.25">
      <c r="A3074" s="2" t="s">
        <v>10403</v>
      </c>
      <c r="B3074" s="2" t="s">
        <v>10404</v>
      </c>
    </row>
    <row r="3075" spans="1:2" x14ac:dyDescent="0.25">
      <c r="A3075" s="2" t="s">
        <v>10405</v>
      </c>
      <c r="B3075" s="2" t="s">
        <v>10406</v>
      </c>
    </row>
    <row r="3076" spans="1:2" x14ac:dyDescent="0.25">
      <c r="A3076" s="2" t="s">
        <v>10407</v>
      </c>
      <c r="B3076" s="2" t="s">
        <v>10408</v>
      </c>
    </row>
    <row r="3077" spans="1:2" x14ac:dyDescent="0.25">
      <c r="A3077" s="2" t="s">
        <v>10409</v>
      </c>
      <c r="B3077" s="2" t="s">
        <v>10410</v>
      </c>
    </row>
    <row r="3078" spans="1:2" x14ac:dyDescent="0.25">
      <c r="A3078" s="2" t="s">
        <v>10411</v>
      </c>
      <c r="B3078" s="2" t="s">
        <v>8718</v>
      </c>
    </row>
    <row r="3079" spans="1:2" x14ac:dyDescent="0.25">
      <c r="A3079" s="2" t="s">
        <v>10412</v>
      </c>
      <c r="B3079" s="2" t="s">
        <v>10413</v>
      </c>
    </row>
    <row r="3080" spans="1:2" x14ac:dyDescent="0.25">
      <c r="A3080" s="2" t="s">
        <v>10414</v>
      </c>
      <c r="B3080" s="2" t="s">
        <v>10415</v>
      </c>
    </row>
    <row r="3081" spans="1:2" x14ac:dyDescent="0.25">
      <c r="A3081" s="2" t="s">
        <v>10416</v>
      </c>
      <c r="B3081" s="2" t="s">
        <v>10417</v>
      </c>
    </row>
    <row r="3082" spans="1:2" x14ac:dyDescent="0.25">
      <c r="A3082" s="2" t="s">
        <v>10418</v>
      </c>
      <c r="B3082" s="2" t="s">
        <v>10419</v>
      </c>
    </row>
    <row r="3083" spans="1:2" x14ac:dyDescent="0.25">
      <c r="A3083" s="2" t="s">
        <v>10420</v>
      </c>
      <c r="B3083" s="2" t="s">
        <v>10421</v>
      </c>
    </row>
    <row r="3084" spans="1:2" x14ac:dyDescent="0.25">
      <c r="A3084" s="2" t="s">
        <v>10422</v>
      </c>
      <c r="B3084" s="2" t="s">
        <v>10423</v>
      </c>
    </row>
    <row r="3085" spans="1:2" x14ac:dyDescent="0.25">
      <c r="A3085" s="2" t="s">
        <v>10424</v>
      </c>
      <c r="B3085" s="2" t="s">
        <v>9603</v>
      </c>
    </row>
    <row r="3086" spans="1:2" x14ac:dyDescent="0.25">
      <c r="A3086" s="2" t="s">
        <v>10425</v>
      </c>
      <c r="B3086" s="2" t="s">
        <v>10426</v>
      </c>
    </row>
    <row r="3087" spans="1:2" x14ac:dyDescent="0.25">
      <c r="A3087" s="2" t="s">
        <v>10427</v>
      </c>
      <c r="B3087" s="2" t="s">
        <v>8581</v>
      </c>
    </row>
    <row r="3088" spans="1:2" x14ac:dyDescent="0.25">
      <c r="A3088" s="2" t="s">
        <v>10428</v>
      </c>
      <c r="B3088" s="2" t="s">
        <v>10429</v>
      </c>
    </row>
    <row r="3089" spans="1:2" x14ac:dyDescent="0.25">
      <c r="A3089" s="2" t="s">
        <v>10430</v>
      </c>
      <c r="B3089" s="2" t="s">
        <v>10431</v>
      </c>
    </row>
    <row r="3090" spans="1:2" x14ac:dyDescent="0.25">
      <c r="A3090" s="2" t="s">
        <v>10432</v>
      </c>
      <c r="B3090" s="2" t="s">
        <v>5197</v>
      </c>
    </row>
    <row r="3091" spans="1:2" x14ac:dyDescent="0.25">
      <c r="A3091" s="2" t="s">
        <v>10433</v>
      </c>
      <c r="B3091" s="2" t="s">
        <v>10434</v>
      </c>
    </row>
    <row r="3092" spans="1:2" x14ac:dyDescent="0.25">
      <c r="A3092" s="2" t="s">
        <v>10435</v>
      </c>
      <c r="B3092" s="2" t="s">
        <v>10436</v>
      </c>
    </row>
    <row r="3093" spans="1:2" x14ac:dyDescent="0.25">
      <c r="A3093" s="2" t="s">
        <v>10437</v>
      </c>
      <c r="B3093" s="2" t="s">
        <v>7303</v>
      </c>
    </row>
    <row r="3094" spans="1:2" x14ac:dyDescent="0.25">
      <c r="A3094" s="2" t="s">
        <v>10438</v>
      </c>
      <c r="B3094" s="2" t="s">
        <v>10439</v>
      </c>
    </row>
    <row r="3095" spans="1:2" x14ac:dyDescent="0.25">
      <c r="A3095" s="2" t="s">
        <v>10440</v>
      </c>
      <c r="B3095" s="2" t="s">
        <v>10441</v>
      </c>
    </row>
    <row r="3096" spans="1:2" x14ac:dyDescent="0.25">
      <c r="A3096" s="2" t="s">
        <v>10442</v>
      </c>
      <c r="B3096" s="2" t="s">
        <v>10443</v>
      </c>
    </row>
    <row r="3097" spans="1:2" x14ac:dyDescent="0.25">
      <c r="A3097" s="2" t="s">
        <v>10444</v>
      </c>
      <c r="B3097" s="2" t="s">
        <v>6353</v>
      </c>
    </row>
    <row r="3098" spans="1:2" x14ac:dyDescent="0.25">
      <c r="A3098" s="2" t="s">
        <v>10445</v>
      </c>
      <c r="B3098" s="2" t="s">
        <v>10446</v>
      </c>
    </row>
    <row r="3099" spans="1:2" x14ac:dyDescent="0.25">
      <c r="A3099" s="2" t="s">
        <v>10447</v>
      </c>
      <c r="B3099" s="2" t="s">
        <v>10448</v>
      </c>
    </row>
    <row r="3100" spans="1:2" x14ac:dyDescent="0.25">
      <c r="A3100" s="2" t="s">
        <v>10449</v>
      </c>
      <c r="B3100" s="2" t="s">
        <v>10450</v>
      </c>
    </row>
    <row r="3101" spans="1:2" x14ac:dyDescent="0.25">
      <c r="A3101" s="2" t="s">
        <v>10451</v>
      </c>
      <c r="B3101" s="2" t="s">
        <v>10452</v>
      </c>
    </row>
    <row r="3102" spans="1:2" x14ac:dyDescent="0.25">
      <c r="A3102" s="2" t="s">
        <v>10453</v>
      </c>
      <c r="B3102" s="2" t="s">
        <v>10454</v>
      </c>
    </row>
    <row r="3103" spans="1:2" x14ac:dyDescent="0.25">
      <c r="A3103" s="2" t="s">
        <v>10455</v>
      </c>
      <c r="B3103" s="2" t="s">
        <v>7898</v>
      </c>
    </row>
    <row r="3104" spans="1:2" x14ac:dyDescent="0.25">
      <c r="A3104" s="2" t="s">
        <v>10456</v>
      </c>
      <c r="B3104" s="2" t="s">
        <v>10457</v>
      </c>
    </row>
    <row r="3105" spans="1:2" x14ac:dyDescent="0.25">
      <c r="A3105" s="2" t="s">
        <v>10458</v>
      </c>
      <c r="B3105" s="2" t="s">
        <v>7553</v>
      </c>
    </row>
    <row r="3106" spans="1:2" x14ac:dyDescent="0.25">
      <c r="A3106" s="2" t="s">
        <v>10459</v>
      </c>
      <c r="B3106" s="2" t="s">
        <v>10460</v>
      </c>
    </row>
    <row r="3107" spans="1:2" x14ac:dyDescent="0.25">
      <c r="A3107" s="2" t="s">
        <v>10461</v>
      </c>
      <c r="B3107" s="2" t="s">
        <v>9619</v>
      </c>
    </row>
    <row r="3108" spans="1:2" x14ac:dyDescent="0.25">
      <c r="A3108" s="2" t="s">
        <v>10462</v>
      </c>
      <c r="B3108" s="2" t="s">
        <v>8159</v>
      </c>
    </row>
    <row r="3109" spans="1:2" x14ac:dyDescent="0.25">
      <c r="A3109" s="2" t="s">
        <v>10463</v>
      </c>
      <c r="B3109" s="2" t="s">
        <v>10464</v>
      </c>
    </row>
    <row r="3110" spans="1:2" x14ac:dyDescent="0.25">
      <c r="A3110" s="2" t="s">
        <v>10465</v>
      </c>
      <c r="B3110" s="2" t="s">
        <v>10466</v>
      </c>
    </row>
    <row r="3111" spans="1:2" x14ac:dyDescent="0.25">
      <c r="A3111" s="2" t="s">
        <v>10467</v>
      </c>
      <c r="B3111" s="2" t="s">
        <v>8366</v>
      </c>
    </row>
    <row r="3112" spans="1:2" x14ac:dyDescent="0.25">
      <c r="A3112" s="2" t="s">
        <v>10468</v>
      </c>
      <c r="B3112" s="2" t="s">
        <v>10469</v>
      </c>
    </row>
    <row r="3113" spans="1:2" x14ac:dyDescent="0.25">
      <c r="A3113" s="2" t="s">
        <v>10470</v>
      </c>
      <c r="B3113" s="2" t="s">
        <v>5123</v>
      </c>
    </row>
    <row r="3114" spans="1:2" x14ac:dyDescent="0.25">
      <c r="A3114" s="2" t="s">
        <v>10471</v>
      </c>
      <c r="B3114" s="2" t="s">
        <v>5253</v>
      </c>
    </row>
    <row r="3115" spans="1:2" x14ac:dyDescent="0.25">
      <c r="A3115" s="2" t="s">
        <v>10472</v>
      </c>
      <c r="B3115" s="2" t="s">
        <v>6449</v>
      </c>
    </row>
    <row r="3116" spans="1:2" x14ac:dyDescent="0.25">
      <c r="A3116" s="2" t="s">
        <v>10473</v>
      </c>
      <c r="B3116" s="2" t="s">
        <v>7385</v>
      </c>
    </row>
    <row r="3117" spans="1:2" x14ac:dyDescent="0.25">
      <c r="A3117" s="2" t="s">
        <v>10474</v>
      </c>
      <c r="B3117" s="2" t="s">
        <v>7896</v>
      </c>
    </row>
    <row r="3118" spans="1:2" x14ac:dyDescent="0.25">
      <c r="A3118" s="2" t="s">
        <v>10475</v>
      </c>
      <c r="B3118" s="2" t="s">
        <v>7921</v>
      </c>
    </row>
    <row r="3119" spans="1:2" x14ac:dyDescent="0.25">
      <c r="A3119" s="2" t="s">
        <v>10476</v>
      </c>
      <c r="B3119" s="2" t="s">
        <v>7189</v>
      </c>
    </row>
    <row r="3120" spans="1:2" x14ac:dyDescent="0.25">
      <c r="A3120" s="2" t="s">
        <v>10477</v>
      </c>
      <c r="B3120" s="2" t="s">
        <v>10478</v>
      </c>
    </row>
    <row r="3121" spans="1:2" x14ac:dyDescent="0.25">
      <c r="A3121" s="2" t="s">
        <v>10479</v>
      </c>
      <c r="B3121" s="2" t="s">
        <v>10480</v>
      </c>
    </row>
    <row r="3122" spans="1:2" x14ac:dyDescent="0.25">
      <c r="A3122" s="2" t="s">
        <v>10481</v>
      </c>
      <c r="B3122" s="2" t="s">
        <v>10482</v>
      </c>
    </row>
    <row r="3123" spans="1:2" x14ac:dyDescent="0.25">
      <c r="A3123" s="2" t="s">
        <v>10483</v>
      </c>
      <c r="B3123" s="2" t="s">
        <v>10484</v>
      </c>
    </row>
    <row r="3124" spans="1:2" x14ac:dyDescent="0.25">
      <c r="A3124" s="2" t="s">
        <v>10485</v>
      </c>
      <c r="B3124" s="2" t="s">
        <v>10486</v>
      </c>
    </row>
    <row r="3125" spans="1:2" x14ac:dyDescent="0.25">
      <c r="A3125" s="2" t="s">
        <v>10487</v>
      </c>
      <c r="B3125" s="2" t="s">
        <v>10488</v>
      </c>
    </row>
    <row r="3126" spans="1:2" x14ac:dyDescent="0.25">
      <c r="A3126" s="2" t="s">
        <v>10489</v>
      </c>
      <c r="B3126" s="2" t="s">
        <v>10490</v>
      </c>
    </row>
    <row r="3127" spans="1:2" x14ac:dyDescent="0.25">
      <c r="A3127" s="2" t="s">
        <v>10491</v>
      </c>
      <c r="B3127" s="2" t="s">
        <v>10492</v>
      </c>
    </row>
    <row r="3128" spans="1:2" x14ac:dyDescent="0.25">
      <c r="A3128" s="2" t="s">
        <v>10493</v>
      </c>
      <c r="B3128" s="2" t="s">
        <v>10494</v>
      </c>
    </row>
    <row r="3129" spans="1:2" x14ac:dyDescent="0.25">
      <c r="A3129" s="2" t="s">
        <v>10495</v>
      </c>
      <c r="B3129" s="2" t="s">
        <v>10496</v>
      </c>
    </row>
    <row r="3130" spans="1:2" x14ac:dyDescent="0.25">
      <c r="A3130" s="2" t="s">
        <v>10497</v>
      </c>
      <c r="B3130" s="2" t="s">
        <v>10498</v>
      </c>
    </row>
    <row r="3131" spans="1:2" x14ac:dyDescent="0.25">
      <c r="A3131" s="2" t="s">
        <v>10499</v>
      </c>
      <c r="B3131" s="2" t="s">
        <v>6357</v>
      </c>
    </row>
    <row r="3132" spans="1:2" x14ac:dyDescent="0.25">
      <c r="A3132" s="2" t="s">
        <v>10500</v>
      </c>
      <c r="B3132" s="2" t="s">
        <v>10501</v>
      </c>
    </row>
    <row r="3133" spans="1:2" x14ac:dyDescent="0.25">
      <c r="A3133" s="2" t="s">
        <v>10502</v>
      </c>
      <c r="B3133" s="2" t="s">
        <v>10501</v>
      </c>
    </row>
    <row r="3134" spans="1:2" x14ac:dyDescent="0.25">
      <c r="A3134" s="2" t="s">
        <v>10503</v>
      </c>
      <c r="B3134" s="2" t="s">
        <v>10504</v>
      </c>
    </row>
    <row r="3135" spans="1:2" ht="157.5" x14ac:dyDescent="0.25">
      <c r="A3135" s="2" t="s">
        <v>10505</v>
      </c>
      <c r="B3135" s="2" t="s">
        <v>10506</v>
      </c>
    </row>
    <row r="3136" spans="1:2" x14ac:dyDescent="0.25">
      <c r="A3136" s="2" t="s">
        <v>10507</v>
      </c>
      <c r="B3136" s="2" t="s">
        <v>10508</v>
      </c>
    </row>
    <row r="3137" spans="1:2" x14ac:dyDescent="0.25">
      <c r="A3137" s="2" t="s">
        <v>10509</v>
      </c>
      <c r="B3137" s="2" t="s">
        <v>6671</v>
      </c>
    </row>
    <row r="3138" spans="1:2" x14ac:dyDescent="0.25">
      <c r="A3138" s="2" t="s">
        <v>10510</v>
      </c>
      <c r="B3138" s="2" t="s">
        <v>10511</v>
      </c>
    </row>
    <row r="3139" spans="1:2" x14ac:dyDescent="0.25">
      <c r="A3139" s="2" t="s">
        <v>10512</v>
      </c>
      <c r="B3139" s="2" t="s">
        <v>10513</v>
      </c>
    </row>
    <row r="3140" spans="1:2" x14ac:dyDescent="0.25">
      <c r="A3140" s="2" t="s">
        <v>10514</v>
      </c>
      <c r="B3140" s="2" t="s">
        <v>10515</v>
      </c>
    </row>
    <row r="3141" spans="1:2" x14ac:dyDescent="0.25">
      <c r="A3141" s="2" t="s">
        <v>10516</v>
      </c>
      <c r="B3141" s="2" t="s">
        <v>10517</v>
      </c>
    </row>
    <row r="3142" spans="1:2" x14ac:dyDescent="0.25">
      <c r="A3142" s="2" t="s">
        <v>10518</v>
      </c>
      <c r="B3142" s="2" t="s">
        <v>10519</v>
      </c>
    </row>
    <row r="3143" spans="1:2" x14ac:dyDescent="0.25">
      <c r="A3143" s="2" t="s">
        <v>10520</v>
      </c>
      <c r="B3143" s="2" t="s">
        <v>10521</v>
      </c>
    </row>
    <row r="3144" spans="1:2" x14ac:dyDescent="0.25">
      <c r="A3144" s="2" t="s">
        <v>10522</v>
      </c>
      <c r="B3144" s="2" t="s">
        <v>7179</v>
      </c>
    </row>
    <row r="3145" spans="1:2" x14ac:dyDescent="0.25">
      <c r="A3145" s="2" t="s">
        <v>10523</v>
      </c>
      <c r="B3145" s="2" t="s">
        <v>8649</v>
      </c>
    </row>
    <row r="3146" spans="1:2" x14ac:dyDescent="0.25">
      <c r="A3146" s="2" t="s">
        <v>10524</v>
      </c>
      <c r="B3146" s="2" t="s">
        <v>10525</v>
      </c>
    </row>
    <row r="3147" spans="1:2" x14ac:dyDescent="0.25">
      <c r="A3147" s="2" t="s">
        <v>10526</v>
      </c>
      <c r="B3147" s="2" t="s">
        <v>10527</v>
      </c>
    </row>
    <row r="3148" spans="1:2" x14ac:dyDescent="0.25">
      <c r="A3148" s="2" t="s">
        <v>10528</v>
      </c>
      <c r="B3148" s="2" t="s">
        <v>8577</v>
      </c>
    </row>
    <row r="3149" spans="1:2" x14ac:dyDescent="0.25">
      <c r="A3149" s="2" t="s">
        <v>10529</v>
      </c>
      <c r="B3149" s="2" t="s">
        <v>10530</v>
      </c>
    </row>
    <row r="3150" spans="1:2" x14ac:dyDescent="0.25">
      <c r="A3150" s="2" t="s">
        <v>10531</v>
      </c>
      <c r="B3150" s="2" t="s">
        <v>10532</v>
      </c>
    </row>
    <row r="3151" spans="1:2" x14ac:dyDescent="0.25">
      <c r="A3151" s="2" t="s">
        <v>10533</v>
      </c>
      <c r="B3151" s="2" t="s">
        <v>10534</v>
      </c>
    </row>
    <row r="3152" spans="1:2" x14ac:dyDescent="0.25">
      <c r="A3152" s="2" t="s">
        <v>10535</v>
      </c>
      <c r="B3152" s="2" t="s">
        <v>9634</v>
      </c>
    </row>
    <row r="3153" spans="1:2" x14ac:dyDescent="0.25">
      <c r="A3153" s="2" t="s">
        <v>10536</v>
      </c>
      <c r="B3153" s="2" t="s">
        <v>10537</v>
      </c>
    </row>
    <row r="3154" spans="1:2" x14ac:dyDescent="0.25">
      <c r="A3154" s="2" t="s">
        <v>10538</v>
      </c>
      <c r="B3154" s="2" t="s">
        <v>6685</v>
      </c>
    </row>
    <row r="3155" spans="1:2" x14ac:dyDescent="0.25">
      <c r="A3155" s="2" t="s">
        <v>10539</v>
      </c>
      <c r="B3155" s="2" t="s">
        <v>10374</v>
      </c>
    </row>
    <row r="3156" spans="1:2" x14ac:dyDescent="0.25">
      <c r="A3156" s="2" t="s">
        <v>10540</v>
      </c>
      <c r="B3156" s="2" t="s">
        <v>10541</v>
      </c>
    </row>
    <row r="3157" spans="1:2" x14ac:dyDescent="0.25">
      <c r="A3157" s="2" t="s">
        <v>10542</v>
      </c>
      <c r="B3157" s="2" t="s">
        <v>10543</v>
      </c>
    </row>
    <row r="3158" spans="1:2" x14ac:dyDescent="0.25">
      <c r="A3158" s="2" t="s">
        <v>10544</v>
      </c>
      <c r="B3158" s="2" t="s">
        <v>10545</v>
      </c>
    </row>
    <row r="3159" spans="1:2" x14ac:dyDescent="0.25">
      <c r="A3159" s="2" t="s">
        <v>10546</v>
      </c>
      <c r="B3159" s="2" t="s">
        <v>10547</v>
      </c>
    </row>
    <row r="3160" spans="1:2" x14ac:dyDescent="0.25">
      <c r="A3160" s="2" t="s">
        <v>10548</v>
      </c>
      <c r="B3160" s="2" t="s">
        <v>5353</v>
      </c>
    </row>
    <row r="3161" spans="1:2" x14ac:dyDescent="0.25">
      <c r="A3161" s="2" t="s">
        <v>10549</v>
      </c>
      <c r="B3161" s="2" t="s">
        <v>10550</v>
      </c>
    </row>
    <row r="3162" spans="1:2" x14ac:dyDescent="0.25">
      <c r="A3162" s="2" t="s">
        <v>10551</v>
      </c>
      <c r="B3162" s="2" t="s">
        <v>10552</v>
      </c>
    </row>
    <row r="3163" spans="1:2" x14ac:dyDescent="0.25">
      <c r="A3163" s="2" t="s">
        <v>10553</v>
      </c>
      <c r="B3163" s="2" t="s">
        <v>10554</v>
      </c>
    </row>
    <row r="3164" spans="1:2" x14ac:dyDescent="0.25">
      <c r="A3164" s="2" t="s">
        <v>10555</v>
      </c>
      <c r="B3164" s="2" t="s">
        <v>10556</v>
      </c>
    </row>
    <row r="3165" spans="1:2" x14ac:dyDescent="0.25">
      <c r="A3165" s="2" t="s">
        <v>10557</v>
      </c>
      <c r="B3165" s="2" t="s">
        <v>6162</v>
      </c>
    </row>
    <row r="3166" spans="1:2" x14ac:dyDescent="0.25">
      <c r="A3166" s="2" t="s">
        <v>10558</v>
      </c>
      <c r="B3166" s="2" t="s">
        <v>10559</v>
      </c>
    </row>
    <row r="3167" spans="1:2" x14ac:dyDescent="0.25">
      <c r="A3167" s="2" t="s">
        <v>10560</v>
      </c>
      <c r="B3167" s="2" t="s">
        <v>10561</v>
      </c>
    </row>
    <row r="3168" spans="1:2" x14ac:dyDescent="0.25">
      <c r="A3168" s="2" t="s">
        <v>10562</v>
      </c>
      <c r="B3168" s="2" t="s">
        <v>10563</v>
      </c>
    </row>
    <row r="3169" spans="1:2" x14ac:dyDescent="0.25">
      <c r="A3169" s="2" t="s">
        <v>10564</v>
      </c>
      <c r="B3169" s="2" t="s">
        <v>5811</v>
      </c>
    </row>
    <row r="3170" spans="1:2" x14ac:dyDescent="0.25">
      <c r="A3170" s="2" t="s">
        <v>10565</v>
      </c>
      <c r="B3170" s="2" t="s">
        <v>10566</v>
      </c>
    </row>
    <row r="3171" spans="1:2" x14ac:dyDescent="0.25">
      <c r="A3171" s="2" t="s">
        <v>10567</v>
      </c>
      <c r="B3171" s="2" t="s">
        <v>10568</v>
      </c>
    </row>
    <row r="3172" spans="1:2" x14ac:dyDescent="0.25">
      <c r="A3172" s="2" t="s">
        <v>10569</v>
      </c>
      <c r="B3172" s="2" t="s">
        <v>8154</v>
      </c>
    </row>
    <row r="3173" spans="1:2" x14ac:dyDescent="0.25">
      <c r="A3173" s="2" t="s">
        <v>10570</v>
      </c>
      <c r="B3173" s="2" t="s">
        <v>10571</v>
      </c>
    </row>
    <row r="3174" spans="1:2" x14ac:dyDescent="0.25">
      <c r="A3174" s="2" t="s">
        <v>10572</v>
      </c>
      <c r="B3174" s="2" t="s">
        <v>10573</v>
      </c>
    </row>
    <row r="3175" spans="1:2" x14ac:dyDescent="0.25">
      <c r="A3175" s="2" t="s">
        <v>10574</v>
      </c>
      <c r="B3175" s="2" t="s">
        <v>10575</v>
      </c>
    </row>
    <row r="3176" spans="1:2" x14ac:dyDescent="0.25">
      <c r="A3176" s="2" t="s">
        <v>10576</v>
      </c>
      <c r="B3176" s="2" t="s">
        <v>6484</v>
      </c>
    </row>
    <row r="3177" spans="1:2" x14ac:dyDescent="0.25">
      <c r="A3177" s="2" t="s">
        <v>10577</v>
      </c>
      <c r="B3177" s="2" t="s">
        <v>8541</v>
      </c>
    </row>
    <row r="3178" spans="1:2" x14ac:dyDescent="0.25">
      <c r="A3178" s="2" t="s">
        <v>10578</v>
      </c>
      <c r="B3178" s="2" t="s">
        <v>7635</v>
      </c>
    </row>
    <row r="3179" spans="1:2" x14ac:dyDescent="0.25">
      <c r="A3179" s="2" t="s">
        <v>10579</v>
      </c>
      <c r="B3179" s="2" t="s">
        <v>7955</v>
      </c>
    </row>
    <row r="3180" spans="1:2" x14ac:dyDescent="0.25">
      <c r="A3180" s="2" t="s">
        <v>10580</v>
      </c>
      <c r="B3180" s="2" t="s">
        <v>10581</v>
      </c>
    </row>
    <row r="3181" spans="1:2" x14ac:dyDescent="0.25">
      <c r="A3181" s="2" t="s">
        <v>10582</v>
      </c>
      <c r="B3181" s="2" t="s">
        <v>10583</v>
      </c>
    </row>
    <row r="3182" spans="1:2" x14ac:dyDescent="0.25">
      <c r="A3182" s="2" t="s">
        <v>10584</v>
      </c>
      <c r="B3182" s="2" t="s">
        <v>10585</v>
      </c>
    </row>
    <row r="3183" spans="1:2" x14ac:dyDescent="0.25">
      <c r="A3183" s="2" t="s">
        <v>10586</v>
      </c>
      <c r="B3183" s="2" t="s">
        <v>7385</v>
      </c>
    </row>
    <row r="3184" spans="1:2" x14ac:dyDescent="0.25">
      <c r="A3184" s="2" t="s">
        <v>10587</v>
      </c>
      <c r="B3184" s="2" t="s">
        <v>10588</v>
      </c>
    </row>
    <row r="3185" spans="1:2" x14ac:dyDescent="0.25">
      <c r="A3185" s="2" t="s">
        <v>10589</v>
      </c>
      <c r="B3185" s="2" t="s">
        <v>10590</v>
      </c>
    </row>
    <row r="3186" spans="1:2" x14ac:dyDescent="0.25">
      <c r="A3186" s="2" t="s">
        <v>10591</v>
      </c>
      <c r="B3186" s="2" t="s">
        <v>10592</v>
      </c>
    </row>
    <row r="3187" spans="1:2" x14ac:dyDescent="0.25">
      <c r="A3187" s="2" t="s">
        <v>10593</v>
      </c>
      <c r="B3187" s="2" t="s">
        <v>10594</v>
      </c>
    </row>
    <row r="3188" spans="1:2" x14ac:dyDescent="0.25">
      <c r="A3188" s="2" t="s">
        <v>10595</v>
      </c>
      <c r="B3188" s="2" t="s">
        <v>10596</v>
      </c>
    </row>
    <row r="3189" spans="1:2" x14ac:dyDescent="0.25">
      <c r="A3189" s="2" t="s">
        <v>10597</v>
      </c>
      <c r="B3189" s="2" t="s">
        <v>10598</v>
      </c>
    </row>
    <row r="3190" spans="1:2" x14ac:dyDescent="0.25">
      <c r="A3190" s="2" t="s">
        <v>10599</v>
      </c>
      <c r="B3190" s="2" t="s">
        <v>10600</v>
      </c>
    </row>
    <row r="3191" spans="1:2" x14ac:dyDescent="0.25">
      <c r="A3191" s="2" t="s">
        <v>10601</v>
      </c>
      <c r="B3191" s="2" t="s">
        <v>10554</v>
      </c>
    </row>
    <row r="3192" spans="1:2" x14ac:dyDescent="0.25">
      <c r="A3192" s="2" t="s">
        <v>10602</v>
      </c>
      <c r="B3192" s="2" t="s">
        <v>10603</v>
      </c>
    </row>
    <row r="3193" spans="1:2" x14ac:dyDescent="0.25">
      <c r="A3193" s="2" t="s">
        <v>10604</v>
      </c>
      <c r="B3193" s="2" t="s">
        <v>6884</v>
      </c>
    </row>
    <row r="3194" spans="1:2" x14ac:dyDescent="0.25">
      <c r="A3194" s="2" t="s">
        <v>10605</v>
      </c>
      <c r="B3194" s="2" t="s">
        <v>10606</v>
      </c>
    </row>
    <row r="3195" spans="1:2" x14ac:dyDescent="0.25">
      <c r="A3195" s="2" t="s">
        <v>10607</v>
      </c>
      <c r="B3195" s="2" t="s">
        <v>10608</v>
      </c>
    </row>
    <row r="3196" spans="1:2" x14ac:dyDescent="0.25">
      <c r="A3196" s="2" t="s">
        <v>10609</v>
      </c>
      <c r="B3196" s="2" t="s">
        <v>10610</v>
      </c>
    </row>
    <row r="3197" spans="1:2" x14ac:dyDescent="0.25">
      <c r="A3197" s="2" t="s">
        <v>10611</v>
      </c>
      <c r="B3197" s="2" t="s">
        <v>10612</v>
      </c>
    </row>
    <row r="3198" spans="1:2" x14ac:dyDescent="0.25">
      <c r="A3198" s="2" t="s">
        <v>10613</v>
      </c>
      <c r="B3198" s="2" t="s">
        <v>10614</v>
      </c>
    </row>
    <row r="3199" spans="1:2" x14ac:dyDescent="0.25">
      <c r="A3199" s="2" t="s">
        <v>10615</v>
      </c>
      <c r="B3199" s="2" t="s">
        <v>7942</v>
      </c>
    </row>
    <row r="3200" spans="1:2" x14ac:dyDescent="0.25">
      <c r="A3200" s="2" t="s">
        <v>10616</v>
      </c>
      <c r="B3200" s="2" t="s">
        <v>10617</v>
      </c>
    </row>
    <row r="3201" spans="1:2" x14ac:dyDescent="0.25">
      <c r="A3201" s="2" t="s">
        <v>10618</v>
      </c>
      <c r="B3201" s="2" t="s">
        <v>10619</v>
      </c>
    </row>
    <row r="3202" spans="1:2" x14ac:dyDescent="0.25">
      <c r="A3202" s="2" t="s">
        <v>10620</v>
      </c>
      <c r="B3202" s="2" t="s">
        <v>10621</v>
      </c>
    </row>
    <row r="3203" spans="1:2" x14ac:dyDescent="0.25">
      <c r="A3203" s="2" t="s">
        <v>10622</v>
      </c>
      <c r="B3203" s="2" t="s">
        <v>8246</v>
      </c>
    </row>
    <row r="3204" spans="1:2" x14ac:dyDescent="0.25">
      <c r="A3204" s="2" t="s">
        <v>10623</v>
      </c>
      <c r="B3204" s="2" t="s">
        <v>6566</v>
      </c>
    </row>
    <row r="3205" spans="1:2" x14ac:dyDescent="0.25">
      <c r="A3205" s="2" t="s">
        <v>10624</v>
      </c>
      <c r="B3205" s="2" t="s">
        <v>10625</v>
      </c>
    </row>
    <row r="3206" spans="1:2" x14ac:dyDescent="0.25">
      <c r="A3206" s="2" t="s">
        <v>10626</v>
      </c>
      <c r="B3206" s="2" t="s">
        <v>8036</v>
      </c>
    </row>
    <row r="3207" spans="1:2" x14ac:dyDescent="0.25">
      <c r="A3207" s="2" t="s">
        <v>10627</v>
      </c>
      <c r="B3207" s="2" t="s">
        <v>6904</v>
      </c>
    </row>
    <row r="3208" spans="1:2" x14ac:dyDescent="0.25">
      <c r="A3208" s="2" t="s">
        <v>10628</v>
      </c>
      <c r="B3208" s="2" t="s">
        <v>6884</v>
      </c>
    </row>
    <row r="3209" spans="1:2" x14ac:dyDescent="0.25">
      <c r="A3209" s="2" t="s">
        <v>10629</v>
      </c>
      <c r="B3209" s="2" t="s">
        <v>10630</v>
      </c>
    </row>
    <row r="3210" spans="1:2" x14ac:dyDescent="0.25">
      <c r="A3210" s="2" t="s">
        <v>10631</v>
      </c>
      <c r="B3210" s="2" t="s">
        <v>10632</v>
      </c>
    </row>
    <row r="3211" spans="1:2" x14ac:dyDescent="0.25">
      <c r="A3211" s="2" t="s">
        <v>10633</v>
      </c>
      <c r="B3211" s="2" t="s">
        <v>10634</v>
      </c>
    </row>
    <row r="3212" spans="1:2" x14ac:dyDescent="0.25">
      <c r="A3212" s="2" t="s">
        <v>10635</v>
      </c>
      <c r="B3212" s="2" t="s">
        <v>10636</v>
      </c>
    </row>
    <row r="3213" spans="1:2" x14ac:dyDescent="0.25">
      <c r="A3213" s="2" t="s">
        <v>10637</v>
      </c>
      <c r="B3213" s="2" t="s">
        <v>7811</v>
      </c>
    </row>
    <row r="3214" spans="1:2" x14ac:dyDescent="0.25">
      <c r="A3214" s="2" t="s">
        <v>10638</v>
      </c>
      <c r="B3214" s="2" t="s">
        <v>10639</v>
      </c>
    </row>
    <row r="3215" spans="1:2" x14ac:dyDescent="0.25">
      <c r="A3215" s="2" t="s">
        <v>10640</v>
      </c>
      <c r="B3215" s="2" t="s">
        <v>10641</v>
      </c>
    </row>
    <row r="3216" spans="1:2" x14ac:dyDescent="0.25">
      <c r="A3216" s="2" t="s">
        <v>10642</v>
      </c>
      <c r="B3216" s="2" t="s">
        <v>10643</v>
      </c>
    </row>
    <row r="3217" spans="1:2" x14ac:dyDescent="0.25">
      <c r="A3217" s="2" t="s">
        <v>10644</v>
      </c>
      <c r="B3217" s="2" t="s">
        <v>10645</v>
      </c>
    </row>
    <row r="3218" spans="1:2" x14ac:dyDescent="0.25">
      <c r="A3218" s="2" t="s">
        <v>10646</v>
      </c>
      <c r="B3218" s="2" t="s">
        <v>10647</v>
      </c>
    </row>
    <row r="3219" spans="1:2" x14ac:dyDescent="0.25">
      <c r="A3219" s="2" t="s">
        <v>10648</v>
      </c>
      <c r="B3219" s="2" t="s">
        <v>6920</v>
      </c>
    </row>
    <row r="3220" spans="1:2" x14ac:dyDescent="0.25">
      <c r="A3220" s="2" t="s">
        <v>10649</v>
      </c>
      <c r="B3220" s="2" t="s">
        <v>10650</v>
      </c>
    </row>
    <row r="3221" spans="1:2" x14ac:dyDescent="0.25">
      <c r="A3221" s="2" t="s">
        <v>10651</v>
      </c>
      <c r="B3221" s="2" t="s">
        <v>10652</v>
      </c>
    </row>
    <row r="3222" spans="1:2" x14ac:dyDescent="0.25">
      <c r="A3222" s="2" t="s">
        <v>10653</v>
      </c>
      <c r="B3222" s="2" t="s">
        <v>10654</v>
      </c>
    </row>
    <row r="3223" spans="1:2" x14ac:dyDescent="0.25">
      <c r="A3223" s="2" t="s">
        <v>10655</v>
      </c>
      <c r="B3223" s="2" t="s">
        <v>10656</v>
      </c>
    </row>
    <row r="3224" spans="1:2" x14ac:dyDescent="0.25">
      <c r="A3224" s="2" t="s">
        <v>10657</v>
      </c>
      <c r="B3224" s="2" t="s">
        <v>6888</v>
      </c>
    </row>
    <row r="3225" spans="1:2" x14ac:dyDescent="0.25">
      <c r="A3225" s="2" t="s">
        <v>10658</v>
      </c>
      <c r="B3225" s="2" t="s">
        <v>10659</v>
      </c>
    </row>
    <row r="3227" spans="1:2" x14ac:dyDescent="0.25">
      <c r="A3227" s="2" t="s">
        <v>10660</v>
      </c>
      <c r="B3227" s="2" t="s">
        <v>4713</v>
      </c>
    </row>
    <row r="3229" spans="1:2" x14ac:dyDescent="0.25">
      <c r="A3229" s="2" t="s">
        <v>10661</v>
      </c>
      <c r="B3229" s="2" t="s">
        <v>10662</v>
      </c>
    </row>
    <row r="3230" spans="1:2" x14ac:dyDescent="0.25">
      <c r="A3230" s="2" t="s">
        <v>10663</v>
      </c>
      <c r="B3230" s="2" t="s">
        <v>10664</v>
      </c>
    </row>
    <row r="3231" spans="1:2" x14ac:dyDescent="0.25">
      <c r="A3231" s="2" t="s">
        <v>10665</v>
      </c>
      <c r="B3231" s="2" t="s">
        <v>10666</v>
      </c>
    </row>
    <row r="3232" spans="1:2" x14ac:dyDescent="0.25">
      <c r="A3232" s="2" t="s">
        <v>10667</v>
      </c>
      <c r="B3232" s="2" t="s">
        <v>10668</v>
      </c>
    </row>
    <row r="3233" spans="1:2" x14ac:dyDescent="0.25">
      <c r="A3233" s="2" t="s">
        <v>10669</v>
      </c>
      <c r="B3233" s="2" t="s">
        <v>10670</v>
      </c>
    </row>
    <row r="3234" spans="1:2" x14ac:dyDescent="0.25">
      <c r="A3234" s="2" t="s">
        <v>10671</v>
      </c>
      <c r="B3234" s="2" t="s">
        <v>10672</v>
      </c>
    </row>
    <row r="3235" spans="1:2" x14ac:dyDescent="0.25">
      <c r="A3235" s="2" t="s">
        <v>10673</v>
      </c>
      <c r="B3235" s="2" t="s">
        <v>10674</v>
      </c>
    </row>
    <row r="3236" spans="1:2" x14ac:dyDescent="0.25">
      <c r="A3236" s="2" t="s">
        <v>10675</v>
      </c>
      <c r="B3236" s="2" t="s">
        <v>10676</v>
      </c>
    </row>
    <row r="3237" spans="1:2" x14ac:dyDescent="0.25">
      <c r="A3237" s="2" t="s">
        <v>10677</v>
      </c>
      <c r="B3237" s="2" t="s">
        <v>10678</v>
      </c>
    </row>
    <row r="3238" spans="1:2" x14ac:dyDescent="0.25">
      <c r="A3238" s="2" t="s">
        <v>10679</v>
      </c>
      <c r="B3238" s="2" t="s">
        <v>10680</v>
      </c>
    </row>
    <row r="3239" spans="1:2" x14ac:dyDescent="0.25">
      <c r="A3239" s="2" t="s">
        <v>10681</v>
      </c>
      <c r="B3239" s="2" t="s">
        <v>10682</v>
      </c>
    </row>
    <row r="3240" spans="1:2" x14ac:dyDescent="0.25">
      <c r="A3240" s="2" t="s">
        <v>10683</v>
      </c>
      <c r="B3240" s="2" t="s">
        <v>10173</v>
      </c>
    </row>
    <row r="3241" spans="1:2" x14ac:dyDescent="0.25">
      <c r="A3241" s="2" t="s">
        <v>10684</v>
      </c>
      <c r="B3241" s="2" t="s">
        <v>10685</v>
      </c>
    </row>
    <row r="3242" spans="1:2" x14ac:dyDescent="0.25">
      <c r="A3242" s="2" t="s">
        <v>10686</v>
      </c>
      <c r="B3242" s="2" t="s">
        <v>10687</v>
      </c>
    </row>
    <row r="3243" spans="1:2" x14ac:dyDescent="0.25">
      <c r="A3243" s="2" t="s">
        <v>10688</v>
      </c>
      <c r="B3243" s="2" t="s">
        <v>10272</v>
      </c>
    </row>
    <row r="3244" spans="1:2" x14ac:dyDescent="0.25">
      <c r="A3244" s="2" t="s">
        <v>10689</v>
      </c>
      <c r="B3244" s="2" t="s">
        <v>10690</v>
      </c>
    </row>
    <row r="3245" spans="1:2" x14ac:dyDescent="0.25">
      <c r="A3245" s="2" t="s">
        <v>10691</v>
      </c>
      <c r="B3245" s="2" t="s">
        <v>10692</v>
      </c>
    </row>
    <row r="3246" spans="1:2" x14ac:dyDescent="0.25">
      <c r="A3246" s="2" t="s">
        <v>10693</v>
      </c>
      <c r="B3246" s="2" t="s">
        <v>9816</v>
      </c>
    </row>
    <row r="3247" spans="1:2" x14ac:dyDescent="0.25">
      <c r="A3247" s="2" t="s">
        <v>10694</v>
      </c>
      <c r="B3247" s="2" t="s">
        <v>8938</v>
      </c>
    </row>
    <row r="3248" spans="1:2" x14ac:dyDescent="0.25">
      <c r="A3248" s="2" t="s">
        <v>10695</v>
      </c>
      <c r="B3248" s="2" t="s">
        <v>10696</v>
      </c>
    </row>
    <row r="3249" spans="1:2" x14ac:dyDescent="0.25">
      <c r="A3249" s="2" t="s">
        <v>10697</v>
      </c>
      <c r="B3249" s="2" t="s">
        <v>10698</v>
      </c>
    </row>
    <row r="3250" spans="1:2" x14ac:dyDescent="0.25">
      <c r="A3250" s="2" t="s">
        <v>10699</v>
      </c>
      <c r="B3250" s="2" t="s">
        <v>10700</v>
      </c>
    </row>
    <row r="3251" spans="1:2" x14ac:dyDescent="0.25">
      <c r="A3251" s="2" t="s">
        <v>10701</v>
      </c>
      <c r="B3251" s="2" t="s">
        <v>10702</v>
      </c>
    </row>
    <row r="3252" spans="1:2" x14ac:dyDescent="0.25">
      <c r="A3252" s="2" t="s">
        <v>10703</v>
      </c>
      <c r="B3252" s="2" t="s">
        <v>9660</v>
      </c>
    </row>
    <row r="3253" spans="1:2" x14ac:dyDescent="0.25">
      <c r="A3253" s="2" t="s">
        <v>10704</v>
      </c>
      <c r="B3253" s="2" t="s">
        <v>9193</v>
      </c>
    </row>
    <row r="3254" spans="1:2" x14ac:dyDescent="0.25">
      <c r="A3254" s="2" t="s">
        <v>10705</v>
      </c>
      <c r="B3254" s="2" t="s">
        <v>10706</v>
      </c>
    </row>
    <row r="3255" spans="1:2" x14ac:dyDescent="0.25">
      <c r="A3255" s="2" t="s">
        <v>10707</v>
      </c>
      <c r="B3255" s="2" t="s">
        <v>10708</v>
      </c>
    </row>
    <row r="3256" spans="1:2" x14ac:dyDescent="0.25">
      <c r="A3256" s="2" t="s">
        <v>10709</v>
      </c>
      <c r="B3256" s="2" t="s">
        <v>10710</v>
      </c>
    </row>
    <row r="3257" spans="1:2" x14ac:dyDescent="0.25">
      <c r="A3257" s="2" t="s">
        <v>10711</v>
      </c>
      <c r="B3257" s="2" t="s">
        <v>5448</v>
      </c>
    </row>
    <row r="3258" spans="1:2" x14ac:dyDescent="0.25">
      <c r="A3258" s="2" t="s">
        <v>10712</v>
      </c>
      <c r="B3258" s="2" t="s">
        <v>10713</v>
      </c>
    </row>
    <row r="3259" spans="1:2" x14ac:dyDescent="0.25">
      <c r="A3259" s="2" t="s">
        <v>10714</v>
      </c>
      <c r="B3259" s="2" t="s">
        <v>10715</v>
      </c>
    </row>
    <row r="3260" spans="1:2" x14ac:dyDescent="0.25">
      <c r="A3260" s="2" t="s">
        <v>10716</v>
      </c>
      <c r="B3260" s="2" t="s">
        <v>10717</v>
      </c>
    </row>
    <row r="3261" spans="1:2" x14ac:dyDescent="0.25">
      <c r="A3261" s="2" t="s">
        <v>10718</v>
      </c>
      <c r="B3261" s="2" t="s">
        <v>10719</v>
      </c>
    </row>
    <row r="3262" spans="1:2" x14ac:dyDescent="0.25">
      <c r="A3262" s="2" t="s">
        <v>10720</v>
      </c>
      <c r="B3262" s="2" t="s">
        <v>9759</v>
      </c>
    </row>
    <row r="3263" spans="1:2" x14ac:dyDescent="0.25">
      <c r="A3263" s="2" t="s">
        <v>10721</v>
      </c>
      <c r="B3263" s="2" t="s">
        <v>10722</v>
      </c>
    </row>
    <row r="3264" spans="1:2" x14ac:dyDescent="0.25">
      <c r="A3264" s="2" t="s">
        <v>10723</v>
      </c>
      <c r="B3264" s="2" t="s">
        <v>10724</v>
      </c>
    </row>
    <row r="3265" spans="1:2" x14ac:dyDescent="0.25">
      <c r="A3265" s="2" t="s">
        <v>10725</v>
      </c>
      <c r="B3265" s="2" t="s">
        <v>10726</v>
      </c>
    </row>
    <row r="3266" spans="1:2" x14ac:dyDescent="0.25">
      <c r="A3266" s="2" t="s">
        <v>10727</v>
      </c>
      <c r="B3266" s="2" t="s">
        <v>8148</v>
      </c>
    </row>
    <row r="3267" spans="1:2" x14ac:dyDescent="0.25">
      <c r="A3267" s="2" t="s">
        <v>10728</v>
      </c>
      <c r="B3267" s="2" t="s">
        <v>10729</v>
      </c>
    </row>
    <row r="3268" spans="1:2" x14ac:dyDescent="0.25">
      <c r="A3268" s="2" t="s">
        <v>10730</v>
      </c>
      <c r="B3268" s="2" t="s">
        <v>8972</v>
      </c>
    </row>
    <row r="3269" spans="1:2" x14ac:dyDescent="0.25">
      <c r="A3269" s="2" t="s">
        <v>10731</v>
      </c>
      <c r="B3269" s="2" t="s">
        <v>10732</v>
      </c>
    </row>
    <row r="3270" spans="1:2" x14ac:dyDescent="0.25">
      <c r="A3270" s="2" t="s">
        <v>10733</v>
      </c>
      <c r="B3270" s="2" t="s">
        <v>10734</v>
      </c>
    </row>
    <row r="3271" spans="1:2" x14ac:dyDescent="0.25">
      <c r="A3271" s="2" t="s">
        <v>10735</v>
      </c>
      <c r="B3271" s="2" t="s">
        <v>10736</v>
      </c>
    </row>
    <row r="3272" spans="1:2" x14ac:dyDescent="0.25">
      <c r="A3272" s="2" t="s">
        <v>10737</v>
      </c>
      <c r="B3272" s="2" t="s">
        <v>10738</v>
      </c>
    </row>
    <row r="3273" spans="1:2" x14ac:dyDescent="0.25">
      <c r="A3273" s="2" t="s">
        <v>10739</v>
      </c>
      <c r="B3273" s="2" t="s">
        <v>10717</v>
      </c>
    </row>
    <row r="3274" spans="1:2" x14ac:dyDescent="0.25">
      <c r="A3274" s="2" t="s">
        <v>10740</v>
      </c>
      <c r="B3274" s="2" t="s">
        <v>10741</v>
      </c>
    </row>
    <row r="3275" spans="1:2" x14ac:dyDescent="0.25">
      <c r="A3275" s="2" t="s">
        <v>10742</v>
      </c>
      <c r="B3275" s="2" t="s">
        <v>10743</v>
      </c>
    </row>
    <row r="3276" spans="1:2" x14ac:dyDescent="0.25">
      <c r="A3276" s="2" t="s">
        <v>10744</v>
      </c>
      <c r="B3276" s="2" t="s">
        <v>8181</v>
      </c>
    </row>
    <row r="3277" spans="1:2" x14ac:dyDescent="0.25">
      <c r="A3277" s="2" t="s">
        <v>10745</v>
      </c>
      <c r="B3277" s="2" t="s">
        <v>10746</v>
      </c>
    </row>
    <row r="3278" spans="1:2" x14ac:dyDescent="0.25">
      <c r="A3278" s="2" t="s">
        <v>10747</v>
      </c>
      <c r="B3278" s="2" t="s">
        <v>10748</v>
      </c>
    </row>
    <row r="3279" spans="1:2" x14ac:dyDescent="0.25">
      <c r="A3279" s="2" t="s">
        <v>10749</v>
      </c>
      <c r="B3279" s="2" t="s">
        <v>7986</v>
      </c>
    </row>
    <row r="3280" spans="1:2" x14ac:dyDescent="0.25">
      <c r="A3280" s="2" t="s">
        <v>10750</v>
      </c>
      <c r="B3280" s="2" t="s">
        <v>10751</v>
      </c>
    </row>
    <row r="3281" spans="1:2" x14ac:dyDescent="0.25">
      <c r="A3281" s="2" t="s">
        <v>10752</v>
      </c>
      <c r="B3281" s="2" t="s">
        <v>6608</v>
      </c>
    </row>
    <row r="3282" spans="1:2" x14ac:dyDescent="0.25">
      <c r="A3282" s="2" t="s">
        <v>10753</v>
      </c>
      <c r="B3282" s="2" t="s">
        <v>10754</v>
      </c>
    </row>
    <row r="3283" spans="1:2" x14ac:dyDescent="0.25">
      <c r="A3283" s="2" t="s">
        <v>10755</v>
      </c>
      <c r="B3283" s="2" t="s">
        <v>10756</v>
      </c>
    </row>
    <row r="3284" spans="1:2" x14ac:dyDescent="0.25">
      <c r="A3284" s="2" t="s">
        <v>10757</v>
      </c>
      <c r="B3284" s="2" t="s">
        <v>10758</v>
      </c>
    </row>
    <row r="3285" spans="1:2" x14ac:dyDescent="0.25">
      <c r="A3285" s="2" t="s">
        <v>10759</v>
      </c>
      <c r="B3285" s="2" t="s">
        <v>7809</v>
      </c>
    </row>
    <row r="3286" spans="1:2" x14ac:dyDescent="0.25">
      <c r="A3286" s="2" t="s">
        <v>10760</v>
      </c>
      <c r="B3286" s="2" t="s">
        <v>10761</v>
      </c>
    </row>
    <row r="3287" spans="1:2" x14ac:dyDescent="0.25">
      <c r="A3287" s="2" t="s">
        <v>10762</v>
      </c>
      <c r="B3287" s="2" t="s">
        <v>4915</v>
      </c>
    </row>
    <row r="3288" spans="1:2" x14ac:dyDescent="0.25">
      <c r="A3288" s="2" t="s">
        <v>10763</v>
      </c>
      <c r="B3288" s="2" t="s">
        <v>10764</v>
      </c>
    </row>
    <row r="3289" spans="1:2" x14ac:dyDescent="0.25">
      <c r="A3289" s="2" t="s">
        <v>10765</v>
      </c>
      <c r="B3289" s="2" t="s">
        <v>10766</v>
      </c>
    </row>
    <row r="3290" spans="1:2" x14ac:dyDescent="0.25">
      <c r="A3290" s="2" t="s">
        <v>10767</v>
      </c>
      <c r="B3290" s="2" t="s">
        <v>6239</v>
      </c>
    </row>
    <row r="3291" spans="1:2" x14ac:dyDescent="0.25">
      <c r="A3291" s="2" t="s">
        <v>10768</v>
      </c>
      <c r="B3291" s="2" t="s">
        <v>10769</v>
      </c>
    </row>
    <row r="3292" spans="1:2" x14ac:dyDescent="0.25">
      <c r="A3292" s="2" t="s">
        <v>10770</v>
      </c>
      <c r="B3292" s="2" t="s">
        <v>10771</v>
      </c>
    </row>
    <row r="3293" spans="1:2" x14ac:dyDescent="0.25">
      <c r="A3293" s="2" t="s">
        <v>10772</v>
      </c>
      <c r="B3293" s="2" t="s">
        <v>10773</v>
      </c>
    </row>
    <row r="3294" spans="1:2" x14ac:dyDescent="0.25">
      <c r="A3294" s="2" t="s">
        <v>10774</v>
      </c>
      <c r="B3294" s="2" t="s">
        <v>5803</v>
      </c>
    </row>
    <row r="3295" spans="1:2" x14ac:dyDescent="0.25">
      <c r="A3295" s="2" t="s">
        <v>10775</v>
      </c>
      <c r="B3295" s="2" t="s">
        <v>10776</v>
      </c>
    </row>
    <row r="3296" spans="1:2" x14ac:dyDescent="0.25">
      <c r="A3296" s="2" t="s">
        <v>10777</v>
      </c>
      <c r="B3296" s="2" t="s">
        <v>10778</v>
      </c>
    </row>
    <row r="3297" spans="1:2" x14ac:dyDescent="0.25">
      <c r="A3297" s="2" t="s">
        <v>10779</v>
      </c>
      <c r="B3297" s="2" t="s">
        <v>6973</v>
      </c>
    </row>
    <row r="3298" spans="1:2" x14ac:dyDescent="0.25">
      <c r="A3298" s="2" t="s">
        <v>10780</v>
      </c>
      <c r="B3298" s="2" t="s">
        <v>10781</v>
      </c>
    </row>
    <row r="3299" spans="1:2" x14ac:dyDescent="0.25">
      <c r="A3299" s="2" t="s">
        <v>10782</v>
      </c>
      <c r="B3299" s="2" t="s">
        <v>10783</v>
      </c>
    </row>
    <row r="3300" spans="1:2" ht="31.5" x14ac:dyDescent="0.25">
      <c r="A3300" s="2" t="s">
        <v>10784</v>
      </c>
      <c r="B3300" s="2" t="s">
        <v>10785</v>
      </c>
    </row>
    <row r="3301" spans="1:2" x14ac:dyDescent="0.25">
      <c r="A3301" s="2" t="s">
        <v>10786</v>
      </c>
      <c r="B3301" s="2" t="s">
        <v>10787</v>
      </c>
    </row>
    <row r="3302" spans="1:2" x14ac:dyDescent="0.25">
      <c r="A3302" s="2" t="s">
        <v>10788</v>
      </c>
      <c r="B3302" s="2" t="s">
        <v>10789</v>
      </c>
    </row>
    <row r="3303" spans="1:2" x14ac:dyDescent="0.25">
      <c r="A3303" s="2" t="s">
        <v>10790</v>
      </c>
      <c r="B3303" s="2" t="s">
        <v>10791</v>
      </c>
    </row>
    <row r="3304" spans="1:2" x14ac:dyDescent="0.25">
      <c r="A3304" s="2" t="s">
        <v>10792</v>
      </c>
      <c r="B3304" s="2" t="s">
        <v>10793</v>
      </c>
    </row>
    <row r="3305" spans="1:2" x14ac:dyDescent="0.25">
      <c r="A3305" s="2" t="s">
        <v>10794</v>
      </c>
      <c r="B3305" s="2" t="s">
        <v>10795</v>
      </c>
    </row>
    <row r="3306" spans="1:2" x14ac:dyDescent="0.25">
      <c r="A3306" s="2" t="s">
        <v>10796</v>
      </c>
      <c r="B3306" s="2" t="s">
        <v>10797</v>
      </c>
    </row>
    <row r="3307" spans="1:2" x14ac:dyDescent="0.25">
      <c r="A3307" s="2" t="s">
        <v>10798</v>
      </c>
      <c r="B3307" s="2" t="s">
        <v>10799</v>
      </c>
    </row>
    <row r="3308" spans="1:2" x14ac:dyDescent="0.25">
      <c r="A3308" s="2" t="s">
        <v>10800</v>
      </c>
      <c r="B3308" s="2" t="s">
        <v>10801</v>
      </c>
    </row>
    <row r="3309" spans="1:2" x14ac:dyDescent="0.25">
      <c r="A3309" s="2" t="s">
        <v>10802</v>
      </c>
      <c r="B3309" s="2" t="s">
        <v>10803</v>
      </c>
    </row>
    <row r="3310" spans="1:2" x14ac:dyDescent="0.25">
      <c r="A3310" s="2" t="s">
        <v>10804</v>
      </c>
      <c r="B3310" s="2" t="s">
        <v>10805</v>
      </c>
    </row>
    <row r="3311" spans="1:2" x14ac:dyDescent="0.25">
      <c r="A3311" s="2" t="s">
        <v>10806</v>
      </c>
      <c r="B3311" s="2" t="s">
        <v>9014</v>
      </c>
    </row>
    <row r="3312" spans="1:2" x14ac:dyDescent="0.25">
      <c r="A3312" s="2" t="s">
        <v>10807</v>
      </c>
      <c r="B3312" s="2" t="s">
        <v>10808</v>
      </c>
    </row>
    <row r="3313" spans="1:2" x14ac:dyDescent="0.25">
      <c r="A3313" s="2" t="s">
        <v>10809</v>
      </c>
      <c r="B3313" s="2" t="s">
        <v>10810</v>
      </c>
    </row>
    <row r="3314" spans="1:2" x14ac:dyDescent="0.25">
      <c r="A3314" s="2" t="s">
        <v>10811</v>
      </c>
      <c r="B3314" s="2" t="s">
        <v>10812</v>
      </c>
    </row>
    <row r="3315" spans="1:2" x14ac:dyDescent="0.25">
      <c r="A3315" s="2" t="s">
        <v>10813</v>
      </c>
      <c r="B3315" s="2" t="s">
        <v>10814</v>
      </c>
    </row>
    <row r="3316" spans="1:2" x14ac:dyDescent="0.25">
      <c r="A3316" s="2" t="s">
        <v>10815</v>
      </c>
      <c r="B3316" s="2" t="s">
        <v>10816</v>
      </c>
    </row>
    <row r="3317" spans="1:2" x14ac:dyDescent="0.25">
      <c r="A3317" s="2" t="s">
        <v>10817</v>
      </c>
      <c r="B3317" s="2" t="s">
        <v>10818</v>
      </c>
    </row>
    <row r="3319" spans="1:2" x14ac:dyDescent="0.25">
      <c r="A3319" s="2" t="s">
        <v>10819</v>
      </c>
      <c r="B3319" s="2" t="s">
        <v>4713</v>
      </c>
    </row>
    <row r="3321" spans="1:2" x14ac:dyDescent="0.25">
      <c r="A3321" s="2" t="s">
        <v>10820</v>
      </c>
      <c r="B3321" s="2" t="s">
        <v>10821</v>
      </c>
    </row>
    <row r="3322" spans="1:2" x14ac:dyDescent="0.25">
      <c r="A3322" s="2" t="s">
        <v>10822</v>
      </c>
      <c r="B3322" s="2" t="s">
        <v>10823</v>
      </c>
    </row>
    <row r="3323" spans="1:2" x14ac:dyDescent="0.25">
      <c r="A3323" s="2" t="s">
        <v>10824</v>
      </c>
      <c r="B3323" s="2" t="s">
        <v>10825</v>
      </c>
    </row>
    <row r="3324" spans="1:2" x14ac:dyDescent="0.25">
      <c r="A3324" s="2" t="s">
        <v>10826</v>
      </c>
      <c r="B3324" s="2" t="s">
        <v>10827</v>
      </c>
    </row>
    <row r="3325" spans="1:2" x14ac:dyDescent="0.25">
      <c r="A3325" s="2" t="s">
        <v>10828</v>
      </c>
      <c r="B3325" s="2" t="s">
        <v>10829</v>
      </c>
    </row>
    <row r="3326" spans="1:2" x14ac:dyDescent="0.25">
      <c r="A3326" s="2" t="s">
        <v>10830</v>
      </c>
      <c r="B3326" s="2" t="s">
        <v>10831</v>
      </c>
    </row>
    <row r="3327" spans="1:2" x14ac:dyDescent="0.25">
      <c r="A3327" s="2" t="s">
        <v>10832</v>
      </c>
      <c r="B3327" s="2" t="s">
        <v>10833</v>
      </c>
    </row>
    <row r="3328" spans="1:2" x14ac:dyDescent="0.25">
      <c r="A3328" s="2" t="s">
        <v>10834</v>
      </c>
      <c r="B3328" s="2" t="s">
        <v>10835</v>
      </c>
    </row>
    <row r="3329" spans="1:2" x14ac:dyDescent="0.25">
      <c r="A3329" s="2" t="s">
        <v>10836</v>
      </c>
      <c r="B3329" s="2" t="s">
        <v>10837</v>
      </c>
    </row>
    <row r="3330" spans="1:2" x14ac:dyDescent="0.25">
      <c r="A3330" s="2" t="s">
        <v>10838</v>
      </c>
      <c r="B3330" s="2" t="s">
        <v>10839</v>
      </c>
    </row>
    <row r="3331" spans="1:2" x14ac:dyDescent="0.25">
      <c r="A3331" s="2" t="s">
        <v>10840</v>
      </c>
      <c r="B3331" s="2" t="s">
        <v>10841</v>
      </c>
    </row>
    <row r="3332" spans="1:2" x14ac:dyDescent="0.25">
      <c r="A3332" s="2" t="s">
        <v>10842</v>
      </c>
      <c r="B3332" s="2" t="s">
        <v>5944</v>
      </c>
    </row>
    <row r="3333" spans="1:2" x14ac:dyDescent="0.25">
      <c r="A3333" s="2" t="s">
        <v>10843</v>
      </c>
      <c r="B3333" s="2" t="s">
        <v>10844</v>
      </c>
    </row>
    <row r="3334" spans="1:2" x14ac:dyDescent="0.25">
      <c r="A3334" s="2" t="s">
        <v>10845</v>
      </c>
      <c r="B3334" s="2" t="s">
        <v>5659</v>
      </c>
    </row>
    <row r="3335" spans="1:2" x14ac:dyDescent="0.25">
      <c r="A3335" s="2" t="s">
        <v>10846</v>
      </c>
      <c r="B3335" s="2" t="s">
        <v>10847</v>
      </c>
    </row>
    <row r="3336" spans="1:2" x14ac:dyDescent="0.25">
      <c r="A3336" s="2" t="s">
        <v>10848</v>
      </c>
      <c r="B3336" s="2" t="s">
        <v>10654</v>
      </c>
    </row>
    <row r="3337" spans="1:2" x14ac:dyDescent="0.25">
      <c r="A3337" s="2" t="s">
        <v>10849</v>
      </c>
      <c r="B3337" s="2" t="s">
        <v>10850</v>
      </c>
    </row>
    <row r="3338" spans="1:2" x14ac:dyDescent="0.25">
      <c r="A3338" s="2" t="s">
        <v>10851</v>
      </c>
      <c r="B3338" s="2" t="s">
        <v>10852</v>
      </c>
    </row>
    <row r="3339" spans="1:2" x14ac:dyDescent="0.25">
      <c r="A3339" s="2" t="s">
        <v>10853</v>
      </c>
      <c r="B3339" s="2" t="s">
        <v>10854</v>
      </c>
    </row>
    <row r="3340" spans="1:2" x14ac:dyDescent="0.25">
      <c r="A3340" s="2" t="s">
        <v>10855</v>
      </c>
      <c r="B3340" s="2" t="s">
        <v>10856</v>
      </c>
    </row>
    <row r="3341" spans="1:2" x14ac:dyDescent="0.25">
      <c r="A3341" s="2" t="s">
        <v>10857</v>
      </c>
      <c r="B3341" s="2" t="s">
        <v>10858</v>
      </c>
    </row>
    <row r="3342" spans="1:2" x14ac:dyDescent="0.25">
      <c r="A3342" s="2" t="s">
        <v>10859</v>
      </c>
      <c r="B3342" s="2" t="s">
        <v>10860</v>
      </c>
    </row>
    <row r="3343" spans="1:2" x14ac:dyDescent="0.25">
      <c r="A3343" s="2" t="s">
        <v>10861</v>
      </c>
      <c r="B3343" s="2" t="s">
        <v>10862</v>
      </c>
    </row>
    <row r="3344" spans="1:2" x14ac:dyDescent="0.25">
      <c r="A3344" s="2" t="s">
        <v>10863</v>
      </c>
      <c r="B3344" s="2" t="s">
        <v>10864</v>
      </c>
    </row>
    <row r="3345" spans="1:2" x14ac:dyDescent="0.25">
      <c r="A3345" s="2" t="s">
        <v>10865</v>
      </c>
      <c r="B3345" s="2" t="s">
        <v>10866</v>
      </c>
    </row>
    <row r="3346" spans="1:2" x14ac:dyDescent="0.25">
      <c r="A3346" s="2" t="s">
        <v>10867</v>
      </c>
      <c r="B3346" s="2" t="s">
        <v>10868</v>
      </c>
    </row>
    <row r="3347" spans="1:2" x14ac:dyDescent="0.25">
      <c r="A3347" s="2" t="s">
        <v>10869</v>
      </c>
      <c r="B3347" s="2" t="s">
        <v>10870</v>
      </c>
    </row>
    <row r="3348" spans="1:2" x14ac:dyDescent="0.25">
      <c r="A3348" s="2" t="s">
        <v>10871</v>
      </c>
      <c r="B3348" s="2" t="s">
        <v>10872</v>
      </c>
    </row>
    <row r="3349" spans="1:2" x14ac:dyDescent="0.25">
      <c r="A3349" s="2" t="s">
        <v>10873</v>
      </c>
      <c r="B3349" s="2" t="s">
        <v>7217</v>
      </c>
    </row>
    <row r="3350" spans="1:2" x14ac:dyDescent="0.25">
      <c r="A3350" s="2" t="s">
        <v>10874</v>
      </c>
      <c r="B3350" s="2" t="s">
        <v>10875</v>
      </c>
    </row>
    <row r="3351" spans="1:2" x14ac:dyDescent="0.25">
      <c r="A3351" s="2" t="s">
        <v>10876</v>
      </c>
      <c r="B3351" s="2" t="s">
        <v>10877</v>
      </c>
    </row>
    <row r="3352" spans="1:2" x14ac:dyDescent="0.25">
      <c r="A3352" s="2" t="s">
        <v>10878</v>
      </c>
      <c r="B3352" s="2" t="s">
        <v>10879</v>
      </c>
    </row>
    <row r="3353" spans="1:2" x14ac:dyDescent="0.25">
      <c r="A3353" s="2" t="s">
        <v>10880</v>
      </c>
      <c r="B3353" s="2" t="s">
        <v>10881</v>
      </c>
    </row>
    <row r="3354" spans="1:2" x14ac:dyDescent="0.25">
      <c r="A3354" s="2" t="s">
        <v>10882</v>
      </c>
      <c r="B3354" s="2" t="s">
        <v>6886</v>
      </c>
    </row>
    <row r="3355" spans="1:2" x14ac:dyDescent="0.25">
      <c r="A3355" s="2" t="s">
        <v>10883</v>
      </c>
      <c r="B3355" s="2" t="s">
        <v>10884</v>
      </c>
    </row>
    <row r="3356" spans="1:2" x14ac:dyDescent="0.25">
      <c r="A3356" s="2" t="s">
        <v>10885</v>
      </c>
      <c r="B3356" s="2" t="s">
        <v>10886</v>
      </c>
    </row>
    <row r="3357" spans="1:2" x14ac:dyDescent="0.25">
      <c r="A3357" s="2" t="s">
        <v>10887</v>
      </c>
      <c r="B3357" s="2" t="s">
        <v>10888</v>
      </c>
    </row>
    <row r="3358" spans="1:2" x14ac:dyDescent="0.25">
      <c r="A3358" s="2" t="s">
        <v>10889</v>
      </c>
      <c r="B3358" s="2" t="s">
        <v>5235</v>
      </c>
    </row>
    <row r="3359" spans="1:2" x14ac:dyDescent="0.25">
      <c r="A3359" s="2" t="s">
        <v>10890</v>
      </c>
      <c r="B3359" s="2" t="s">
        <v>10891</v>
      </c>
    </row>
    <row r="3360" spans="1:2" x14ac:dyDescent="0.25">
      <c r="A3360" s="2" t="s">
        <v>10892</v>
      </c>
      <c r="B3360" s="2" t="s">
        <v>10893</v>
      </c>
    </row>
    <row r="3361" spans="1:2" x14ac:dyDescent="0.25">
      <c r="A3361" s="2" t="s">
        <v>10894</v>
      </c>
      <c r="B3361" s="2" t="s">
        <v>10895</v>
      </c>
    </row>
    <row r="3362" spans="1:2" x14ac:dyDescent="0.25">
      <c r="A3362" s="2" t="s">
        <v>10896</v>
      </c>
      <c r="B3362" s="2" t="s">
        <v>10897</v>
      </c>
    </row>
    <row r="3363" spans="1:2" x14ac:dyDescent="0.25">
      <c r="A3363" s="2" t="s">
        <v>10898</v>
      </c>
      <c r="B3363" s="2" t="s">
        <v>6322</v>
      </c>
    </row>
    <row r="3364" spans="1:2" x14ac:dyDescent="0.25">
      <c r="A3364" s="2" t="s">
        <v>10899</v>
      </c>
      <c r="B3364" s="2" t="s">
        <v>8972</v>
      </c>
    </row>
    <row r="3365" spans="1:2" x14ac:dyDescent="0.25">
      <c r="A3365" s="2" t="s">
        <v>10900</v>
      </c>
      <c r="B3365" s="2" t="s">
        <v>10901</v>
      </c>
    </row>
    <row r="3366" spans="1:2" x14ac:dyDescent="0.25">
      <c r="A3366" s="2" t="s">
        <v>10902</v>
      </c>
      <c r="B3366" s="2" t="s">
        <v>10903</v>
      </c>
    </row>
    <row r="3367" spans="1:2" x14ac:dyDescent="0.25">
      <c r="A3367" s="2" t="s">
        <v>10904</v>
      </c>
      <c r="B3367" s="2" t="s">
        <v>10905</v>
      </c>
    </row>
    <row r="3368" spans="1:2" x14ac:dyDescent="0.25">
      <c r="A3368" s="2" t="s">
        <v>10906</v>
      </c>
      <c r="B3368" s="2" t="s">
        <v>10907</v>
      </c>
    </row>
    <row r="3369" spans="1:2" x14ac:dyDescent="0.25">
      <c r="A3369" s="2" t="s">
        <v>10908</v>
      </c>
      <c r="B3369" s="2" t="s">
        <v>10909</v>
      </c>
    </row>
    <row r="3370" spans="1:2" x14ac:dyDescent="0.25">
      <c r="A3370" s="2" t="s">
        <v>10910</v>
      </c>
      <c r="B3370" s="2" t="s">
        <v>10911</v>
      </c>
    </row>
    <row r="3371" spans="1:2" x14ac:dyDescent="0.25">
      <c r="A3371" s="2" t="s">
        <v>10912</v>
      </c>
      <c r="B3371" s="2" t="s">
        <v>10913</v>
      </c>
    </row>
    <row r="3372" spans="1:2" x14ac:dyDescent="0.25">
      <c r="A3372" s="2" t="s">
        <v>10914</v>
      </c>
      <c r="B3372" s="2" t="s">
        <v>6019</v>
      </c>
    </row>
    <row r="3373" spans="1:2" x14ac:dyDescent="0.25">
      <c r="A3373" s="2" t="s">
        <v>10915</v>
      </c>
      <c r="B3373" s="2" t="s">
        <v>10916</v>
      </c>
    </row>
    <row r="3374" spans="1:2" x14ac:dyDescent="0.25">
      <c r="A3374" s="2" t="s">
        <v>10917</v>
      </c>
      <c r="B3374" s="2" t="s">
        <v>6991</v>
      </c>
    </row>
    <row r="3375" spans="1:2" x14ac:dyDescent="0.25">
      <c r="A3375" s="2" t="s">
        <v>10918</v>
      </c>
      <c r="B3375" s="2" t="s">
        <v>10919</v>
      </c>
    </row>
    <row r="3376" spans="1:2" x14ac:dyDescent="0.25">
      <c r="A3376" s="2" t="s">
        <v>10920</v>
      </c>
      <c r="B3376" s="2" t="s">
        <v>5711</v>
      </c>
    </row>
    <row r="3377" spans="1:2" x14ac:dyDescent="0.25">
      <c r="A3377" s="2" t="s">
        <v>10921</v>
      </c>
      <c r="B3377" s="2" t="s">
        <v>6347</v>
      </c>
    </row>
    <row r="3378" spans="1:2" x14ac:dyDescent="0.25">
      <c r="A3378" s="2" t="s">
        <v>10922</v>
      </c>
      <c r="B3378" s="2" t="s">
        <v>10923</v>
      </c>
    </row>
    <row r="3379" spans="1:2" x14ac:dyDescent="0.25">
      <c r="A3379" s="2" t="s">
        <v>10924</v>
      </c>
      <c r="B3379" s="2" t="s">
        <v>8163</v>
      </c>
    </row>
    <row r="3380" spans="1:2" x14ac:dyDescent="0.25">
      <c r="A3380" s="2" t="s">
        <v>10925</v>
      </c>
      <c r="B3380" s="2" t="s">
        <v>10926</v>
      </c>
    </row>
    <row r="3381" spans="1:2" x14ac:dyDescent="0.25">
      <c r="A3381" s="2" t="s">
        <v>10927</v>
      </c>
      <c r="B3381" s="2" t="s">
        <v>10928</v>
      </c>
    </row>
    <row r="3382" spans="1:2" x14ac:dyDescent="0.25">
      <c r="A3382" s="2" t="s">
        <v>10929</v>
      </c>
      <c r="B3382" s="2" t="s">
        <v>10930</v>
      </c>
    </row>
    <row r="3383" spans="1:2" x14ac:dyDescent="0.25">
      <c r="A3383" s="2" t="s">
        <v>10931</v>
      </c>
      <c r="B3383" s="2" t="s">
        <v>10932</v>
      </c>
    </row>
    <row r="3384" spans="1:2" x14ac:dyDescent="0.25">
      <c r="A3384" s="2" t="s">
        <v>10933</v>
      </c>
      <c r="B3384" s="2" t="s">
        <v>10934</v>
      </c>
    </row>
    <row r="3385" spans="1:2" x14ac:dyDescent="0.25">
      <c r="A3385" s="2" t="s">
        <v>10935</v>
      </c>
      <c r="B3385" s="2" t="s">
        <v>10936</v>
      </c>
    </row>
    <row r="3386" spans="1:2" x14ac:dyDescent="0.25">
      <c r="A3386" s="2" t="s">
        <v>10937</v>
      </c>
      <c r="B3386" s="2" t="s">
        <v>10938</v>
      </c>
    </row>
    <row r="3387" spans="1:2" x14ac:dyDescent="0.25">
      <c r="A3387" s="2" t="s">
        <v>10939</v>
      </c>
      <c r="B3387" s="2" t="s">
        <v>10940</v>
      </c>
    </row>
    <row r="3388" spans="1:2" x14ac:dyDescent="0.25">
      <c r="A3388" s="2" t="s">
        <v>10941</v>
      </c>
      <c r="B3388" s="2" t="s">
        <v>10942</v>
      </c>
    </row>
    <row r="3389" spans="1:2" x14ac:dyDescent="0.25">
      <c r="A3389" s="2" t="s">
        <v>10943</v>
      </c>
      <c r="B3389" s="2" t="s">
        <v>10944</v>
      </c>
    </row>
    <row r="3390" spans="1:2" x14ac:dyDescent="0.25">
      <c r="A3390" s="2" t="s">
        <v>10945</v>
      </c>
      <c r="B3390" s="2" t="s">
        <v>10347</v>
      </c>
    </row>
    <row r="3391" spans="1:2" x14ac:dyDescent="0.25">
      <c r="A3391" s="2" t="s">
        <v>10946</v>
      </c>
      <c r="B3391" s="2" t="s">
        <v>10947</v>
      </c>
    </row>
    <row r="3392" spans="1:2" x14ac:dyDescent="0.25">
      <c r="A3392" s="2" t="s">
        <v>10948</v>
      </c>
      <c r="B3392" s="2" t="s">
        <v>10949</v>
      </c>
    </row>
    <row r="3393" spans="1:2" x14ac:dyDescent="0.25">
      <c r="A3393" s="2" t="s">
        <v>10950</v>
      </c>
      <c r="B3393" s="2" t="s">
        <v>10951</v>
      </c>
    </row>
    <row r="3394" spans="1:2" x14ac:dyDescent="0.25">
      <c r="A3394" s="2" t="s">
        <v>10952</v>
      </c>
      <c r="B3394" s="2" t="s">
        <v>9872</v>
      </c>
    </row>
    <row r="3395" spans="1:2" x14ac:dyDescent="0.25">
      <c r="A3395" s="2" t="s">
        <v>10953</v>
      </c>
      <c r="B3395" s="2" t="s">
        <v>10954</v>
      </c>
    </row>
    <row r="3396" spans="1:2" x14ac:dyDescent="0.25">
      <c r="A3396" s="2" t="s">
        <v>10955</v>
      </c>
      <c r="B3396" s="2" t="s">
        <v>10956</v>
      </c>
    </row>
    <row r="3397" spans="1:2" x14ac:dyDescent="0.25">
      <c r="A3397" s="2" t="s">
        <v>10957</v>
      </c>
      <c r="B3397" s="2" t="s">
        <v>8639</v>
      </c>
    </row>
    <row r="3398" spans="1:2" x14ac:dyDescent="0.25">
      <c r="A3398" s="2" t="s">
        <v>10958</v>
      </c>
      <c r="B3398" s="2" t="s">
        <v>6790</v>
      </c>
    </row>
    <row r="3399" spans="1:2" x14ac:dyDescent="0.25">
      <c r="A3399" s="2" t="s">
        <v>10959</v>
      </c>
      <c r="B3399" s="2" t="s">
        <v>10960</v>
      </c>
    </row>
    <row r="3400" spans="1:2" x14ac:dyDescent="0.25">
      <c r="A3400" s="2" t="s">
        <v>10961</v>
      </c>
      <c r="B3400" s="2" t="s">
        <v>10962</v>
      </c>
    </row>
    <row r="3401" spans="1:2" x14ac:dyDescent="0.25">
      <c r="A3401" s="2" t="s">
        <v>10963</v>
      </c>
      <c r="B3401" s="2" t="s">
        <v>10962</v>
      </c>
    </row>
    <row r="3402" spans="1:2" x14ac:dyDescent="0.25">
      <c r="A3402" s="2" t="s">
        <v>10964</v>
      </c>
      <c r="B3402" s="2" t="s">
        <v>6916</v>
      </c>
    </row>
    <row r="3403" spans="1:2" x14ac:dyDescent="0.25">
      <c r="A3403" s="2" t="s">
        <v>10965</v>
      </c>
      <c r="B3403" s="2" t="s">
        <v>10966</v>
      </c>
    </row>
    <row r="3404" spans="1:2" x14ac:dyDescent="0.25">
      <c r="A3404" s="2" t="s">
        <v>10967</v>
      </c>
      <c r="B3404" s="2" t="s">
        <v>10968</v>
      </c>
    </row>
    <row r="3405" spans="1:2" x14ac:dyDescent="0.25">
      <c r="A3405" s="2" t="s">
        <v>10969</v>
      </c>
      <c r="B3405" s="2" t="s">
        <v>10970</v>
      </c>
    </row>
    <row r="3406" spans="1:2" x14ac:dyDescent="0.25">
      <c r="A3406" s="2" t="s">
        <v>10971</v>
      </c>
      <c r="B3406" s="2" t="s">
        <v>10972</v>
      </c>
    </row>
    <row r="3407" spans="1:2" x14ac:dyDescent="0.25">
      <c r="A3407" s="2" t="s">
        <v>10973</v>
      </c>
      <c r="B3407" s="2" t="s">
        <v>10974</v>
      </c>
    </row>
    <row r="3408" spans="1:2" x14ac:dyDescent="0.25">
      <c r="A3408" s="2" t="s">
        <v>10975</v>
      </c>
      <c r="B3408" s="2" t="s">
        <v>10976</v>
      </c>
    </row>
    <row r="3410" spans="1:2" x14ac:dyDescent="0.25">
      <c r="A3410" s="2" t="s">
        <v>10977</v>
      </c>
      <c r="B3410" s="2" t="s">
        <v>4713</v>
      </c>
    </row>
    <row r="3412" spans="1:2" x14ac:dyDescent="0.25">
      <c r="A3412" s="2" t="s">
        <v>10978</v>
      </c>
      <c r="B3412" s="2" t="s">
        <v>10979</v>
      </c>
    </row>
    <row r="3413" spans="1:2" x14ac:dyDescent="0.25">
      <c r="A3413" s="2" t="s">
        <v>10980</v>
      </c>
      <c r="B3413" s="2" t="s">
        <v>10934</v>
      </c>
    </row>
    <row r="3414" spans="1:2" x14ac:dyDescent="0.25">
      <c r="A3414" s="2" t="s">
        <v>10981</v>
      </c>
      <c r="B3414" s="2" t="s">
        <v>10982</v>
      </c>
    </row>
    <row r="3415" spans="1:2" x14ac:dyDescent="0.25">
      <c r="A3415" s="2" t="s">
        <v>10983</v>
      </c>
      <c r="B3415" s="2" t="s">
        <v>10984</v>
      </c>
    </row>
    <row r="3416" spans="1:2" x14ac:dyDescent="0.25">
      <c r="A3416" s="2" t="s">
        <v>10985</v>
      </c>
      <c r="B3416" s="2" t="s">
        <v>10986</v>
      </c>
    </row>
    <row r="3417" spans="1:2" x14ac:dyDescent="0.25">
      <c r="A3417" s="2" t="s">
        <v>10987</v>
      </c>
      <c r="B3417" s="2" t="s">
        <v>10988</v>
      </c>
    </row>
    <row r="3418" spans="1:2" x14ac:dyDescent="0.25">
      <c r="A3418" s="2" t="s">
        <v>10989</v>
      </c>
      <c r="B3418" s="2" t="s">
        <v>5642</v>
      </c>
    </row>
    <row r="3419" spans="1:2" x14ac:dyDescent="0.25">
      <c r="A3419" s="2" t="s">
        <v>10990</v>
      </c>
      <c r="B3419" s="2" t="s">
        <v>10991</v>
      </c>
    </row>
    <row r="3420" spans="1:2" x14ac:dyDescent="0.25">
      <c r="A3420" s="2" t="s">
        <v>10992</v>
      </c>
      <c r="B3420" s="2" t="s">
        <v>10993</v>
      </c>
    </row>
    <row r="3421" spans="1:2" x14ac:dyDescent="0.25">
      <c r="A3421" s="2" t="s">
        <v>10994</v>
      </c>
      <c r="B3421" s="2" t="s">
        <v>10995</v>
      </c>
    </row>
    <row r="3422" spans="1:2" x14ac:dyDescent="0.25">
      <c r="A3422" s="2" t="s">
        <v>10996</v>
      </c>
      <c r="B3422" s="2" t="s">
        <v>10997</v>
      </c>
    </row>
    <row r="3423" spans="1:2" x14ac:dyDescent="0.25">
      <c r="A3423" s="2" t="s">
        <v>10998</v>
      </c>
      <c r="B3423" s="2" t="s">
        <v>8966</v>
      </c>
    </row>
    <row r="3424" spans="1:2" x14ac:dyDescent="0.25">
      <c r="A3424" s="2" t="s">
        <v>10999</v>
      </c>
      <c r="B3424" s="2" t="s">
        <v>11000</v>
      </c>
    </row>
    <row r="3425" spans="1:2" x14ac:dyDescent="0.25">
      <c r="A3425" s="2" t="s">
        <v>11001</v>
      </c>
      <c r="B3425" s="2" t="s">
        <v>11002</v>
      </c>
    </row>
    <row r="3426" spans="1:2" x14ac:dyDescent="0.25">
      <c r="A3426" s="2" t="s">
        <v>11003</v>
      </c>
      <c r="B3426" s="2" t="s">
        <v>6003</v>
      </c>
    </row>
    <row r="3427" spans="1:2" x14ac:dyDescent="0.25">
      <c r="A3427" s="2" t="s">
        <v>11004</v>
      </c>
      <c r="B3427" s="2" t="s">
        <v>11005</v>
      </c>
    </row>
    <row r="3428" spans="1:2" x14ac:dyDescent="0.25">
      <c r="A3428" s="2" t="s">
        <v>11006</v>
      </c>
      <c r="B3428" s="2" t="s">
        <v>11007</v>
      </c>
    </row>
    <row r="3429" spans="1:2" x14ac:dyDescent="0.25">
      <c r="A3429" s="2" t="s">
        <v>11008</v>
      </c>
      <c r="B3429" s="2" t="s">
        <v>11009</v>
      </c>
    </row>
    <row r="3430" spans="1:2" x14ac:dyDescent="0.25">
      <c r="A3430" s="2" t="s">
        <v>11010</v>
      </c>
      <c r="B3430" s="2" t="s">
        <v>11011</v>
      </c>
    </row>
    <row r="3431" spans="1:2" x14ac:dyDescent="0.25">
      <c r="A3431" s="2" t="s">
        <v>11012</v>
      </c>
      <c r="B3431" s="2" t="s">
        <v>11013</v>
      </c>
    </row>
    <row r="3432" spans="1:2" x14ac:dyDescent="0.25">
      <c r="A3432" s="2" t="s">
        <v>11014</v>
      </c>
      <c r="B3432" s="2" t="s">
        <v>11015</v>
      </c>
    </row>
    <row r="3433" spans="1:2" x14ac:dyDescent="0.25">
      <c r="A3433" s="2" t="s">
        <v>11016</v>
      </c>
      <c r="B3433" s="2" t="s">
        <v>11017</v>
      </c>
    </row>
    <row r="3434" spans="1:2" x14ac:dyDescent="0.25">
      <c r="A3434" s="2" t="s">
        <v>11018</v>
      </c>
      <c r="B3434" s="2" t="s">
        <v>11019</v>
      </c>
    </row>
    <row r="3435" spans="1:2" x14ac:dyDescent="0.25">
      <c r="A3435" s="2" t="s">
        <v>11020</v>
      </c>
      <c r="B3435" s="2" t="s">
        <v>11021</v>
      </c>
    </row>
    <row r="3436" spans="1:2" x14ac:dyDescent="0.25">
      <c r="A3436" s="2" t="s">
        <v>11022</v>
      </c>
      <c r="B3436" s="2" t="s">
        <v>11023</v>
      </c>
    </row>
    <row r="3437" spans="1:2" x14ac:dyDescent="0.25">
      <c r="A3437" s="2" t="s">
        <v>11024</v>
      </c>
      <c r="B3437" s="2" t="s">
        <v>8259</v>
      </c>
    </row>
    <row r="3438" spans="1:2" x14ac:dyDescent="0.25">
      <c r="A3438" s="2" t="s">
        <v>11025</v>
      </c>
      <c r="B3438" s="2" t="s">
        <v>11026</v>
      </c>
    </row>
    <row r="3439" spans="1:2" x14ac:dyDescent="0.25">
      <c r="A3439" s="2" t="s">
        <v>11027</v>
      </c>
      <c r="B3439" s="2" t="s">
        <v>11028</v>
      </c>
    </row>
    <row r="3440" spans="1:2" x14ac:dyDescent="0.25">
      <c r="A3440" s="2" t="s">
        <v>11029</v>
      </c>
      <c r="B3440" s="2" t="s">
        <v>11030</v>
      </c>
    </row>
    <row r="3441" spans="1:2" x14ac:dyDescent="0.25">
      <c r="A3441" s="2" t="s">
        <v>11031</v>
      </c>
      <c r="B3441" s="2" t="s">
        <v>11032</v>
      </c>
    </row>
    <row r="3442" spans="1:2" x14ac:dyDescent="0.25">
      <c r="A3442" s="2" t="s">
        <v>11033</v>
      </c>
      <c r="B3442" s="2" t="s">
        <v>6385</v>
      </c>
    </row>
    <row r="3443" spans="1:2" x14ac:dyDescent="0.25">
      <c r="A3443" s="2" t="s">
        <v>11034</v>
      </c>
      <c r="B3443" s="2" t="s">
        <v>7641</v>
      </c>
    </row>
    <row r="3444" spans="1:2" x14ac:dyDescent="0.25">
      <c r="A3444" s="2" t="s">
        <v>11035</v>
      </c>
      <c r="B3444" s="2" t="s">
        <v>11036</v>
      </c>
    </row>
    <row r="3445" spans="1:2" x14ac:dyDescent="0.25">
      <c r="A3445" s="2" t="s">
        <v>11037</v>
      </c>
      <c r="B3445" s="2" t="s">
        <v>11038</v>
      </c>
    </row>
    <row r="3446" spans="1:2" ht="31.5" x14ac:dyDescent="0.25">
      <c r="A3446" s="2" t="s">
        <v>11039</v>
      </c>
      <c r="B3446" s="2" t="s">
        <v>11040</v>
      </c>
    </row>
    <row r="3447" spans="1:2" x14ac:dyDescent="0.25">
      <c r="A3447" s="2" t="s">
        <v>11041</v>
      </c>
      <c r="B3447" s="2" t="s">
        <v>11042</v>
      </c>
    </row>
    <row r="3448" spans="1:2" x14ac:dyDescent="0.25">
      <c r="A3448" s="2" t="s">
        <v>11043</v>
      </c>
      <c r="B3448" s="2" t="s">
        <v>11044</v>
      </c>
    </row>
    <row r="3449" spans="1:2" x14ac:dyDescent="0.25">
      <c r="A3449" s="2" t="s">
        <v>11045</v>
      </c>
      <c r="B3449" s="2" t="s">
        <v>6217</v>
      </c>
    </row>
    <row r="3450" spans="1:2" x14ac:dyDescent="0.25">
      <c r="A3450" s="2" t="s">
        <v>11046</v>
      </c>
      <c r="B3450" s="2" t="s">
        <v>11047</v>
      </c>
    </row>
    <row r="3451" spans="1:2" x14ac:dyDescent="0.25">
      <c r="A3451" s="2" t="s">
        <v>11048</v>
      </c>
      <c r="B3451" s="2" t="s">
        <v>11049</v>
      </c>
    </row>
    <row r="3452" spans="1:2" x14ac:dyDescent="0.25">
      <c r="A3452" s="2" t="s">
        <v>11050</v>
      </c>
      <c r="B3452" s="2" t="s">
        <v>11051</v>
      </c>
    </row>
    <row r="3453" spans="1:2" x14ac:dyDescent="0.25">
      <c r="A3453" s="2" t="s">
        <v>11052</v>
      </c>
      <c r="B3453" s="2" t="s">
        <v>11053</v>
      </c>
    </row>
    <row r="3454" spans="1:2" x14ac:dyDescent="0.25">
      <c r="A3454" s="2" t="s">
        <v>11054</v>
      </c>
      <c r="B3454" s="2" t="s">
        <v>11055</v>
      </c>
    </row>
    <row r="3455" spans="1:2" x14ac:dyDescent="0.25">
      <c r="A3455" s="2" t="s">
        <v>11056</v>
      </c>
      <c r="B3455" s="2" t="s">
        <v>8196</v>
      </c>
    </row>
    <row r="3457" spans="1:2" x14ac:dyDescent="0.25">
      <c r="A3457" s="2" t="s">
        <v>11057</v>
      </c>
      <c r="B3457" s="2" t="s">
        <v>4713</v>
      </c>
    </row>
    <row r="3459" spans="1:2" x14ac:dyDescent="0.25">
      <c r="A3459" s="2" t="s">
        <v>11058</v>
      </c>
      <c r="B3459" s="2" t="s">
        <v>11059</v>
      </c>
    </row>
    <row r="3460" spans="1:2" x14ac:dyDescent="0.25">
      <c r="A3460" s="2" t="s">
        <v>11060</v>
      </c>
      <c r="B3460" s="2" t="s">
        <v>11061</v>
      </c>
    </row>
    <row r="3461" spans="1:2" x14ac:dyDescent="0.25">
      <c r="A3461" s="2" t="s">
        <v>11062</v>
      </c>
      <c r="B3461" s="2" t="s">
        <v>11063</v>
      </c>
    </row>
    <row r="3462" spans="1:2" x14ac:dyDescent="0.25">
      <c r="A3462" s="2" t="s">
        <v>11064</v>
      </c>
      <c r="B3462" s="2" t="s">
        <v>11065</v>
      </c>
    </row>
    <row r="3463" spans="1:2" x14ac:dyDescent="0.25">
      <c r="A3463" s="2" t="s">
        <v>11066</v>
      </c>
      <c r="B3463" s="2" t="s">
        <v>5619</v>
      </c>
    </row>
    <row r="3464" spans="1:2" x14ac:dyDescent="0.25">
      <c r="A3464" s="2" t="s">
        <v>11067</v>
      </c>
      <c r="B3464" s="2" t="s">
        <v>11068</v>
      </c>
    </row>
    <row r="3465" spans="1:2" x14ac:dyDescent="0.25">
      <c r="A3465" s="2" t="s">
        <v>11069</v>
      </c>
      <c r="B3465" s="2" t="s">
        <v>6156</v>
      </c>
    </row>
    <row r="3466" spans="1:2" x14ac:dyDescent="0.25">
      <c r="A3466" s="2" t="s">
        <v>11070</v>
      </c>
      <c r="B3466" s="2" t="s">
        <v>11071</v>
      </c>
    </row>
    <row r="3467" spans="1:2" x14ac:dyDescent="0.25">
      <c r="A3467" s="2" t="s">
        <v>11072</v>
      </c>
      <c r="B3467" s="2" t="s">
        <v>11073</v>
      </c>
    </row>
    <row r="3468" spans="1:2" x14ac:dyDescent="0.25">
      <c r="A3468" s="2" t="s">
        <v>11074</v>
      </c>
      <c r="B3468" s="2" t="s">
        <v>9480</v>
      </c>
    </row>
    <row r="3469" spans="1:2" x14ac:dyDescent="0.25">
      <c r="A3469" s="2" t="s">
        <v>11075</v>
      </c>
      <c r="B3469" s="2" t="s">
        <v>11076</v>
      </c>
    </row>
    <row r="3470" spans="1:2" x14ac:dyDescent="0.25">
      <c r="A3470" s="2" t="s">
        <v>11077</v>
      </c>
      <c r="B3470" s="2" t="s">
        <v>11078</v>
      </c>
    </row>
    <row r="3471" spans="1:2" x14ac:dyDescent="0.25">
      <c r="A3471" s="2" t="s">
        <v>11079</v>
      </c>
      <c r="B3471" s="2" t="s">
        <v>11080</v>
      </c>
    </row>
    <row r="3472" spans="1:2" x14ac:dyDescent="0.25">
      <c r="A3472" s="2" t="s">
        <v>11081</v>
      </c>
      <c r="B3472" s="2" t="s">
        <v>11082</v>
      </c>
    </row>
    <row r="3473" spans="1:2" x14ac:dyDescent="0.25">
      <c r="A3473" s="2" t="s">
        <v>11083</v>
      </c>
      <c r="B3473" s="2" t="s">
        <v>11084</v>
      </c>
    </row>
    <row r="3474" spans="1:2" x14ac:dyDescent="0.25">
      <c r="A3474" s="2" t="s">
        <v>11085</v>
      </c>
      <c r="B3474" s="2" t="s">
        <v>11086</v>
      </c>
    </row>
    <row r="3475" spans="1:2" x14ac:dyDescent="0.25">
      <c r="A3475" s="2" t="s">
        <v>11087</v>
      </c>
      <c r="B3475" s="2" t="s">
        <v>11088</v>
      </c>
    </row>
    <row r="3476" spans="1:2" x14ac:dyDescent="0.25">
      <c r="A3476" s="2" t="s">
        <v>11089</v>
      </c>
      <c r="B3476" s="2" t="s">
        <v>11090</v>
      </c>
    </row>
    <row r="3477" spans="1:2" x14ac:dyDescent="0.25">
      <c r="A3477" s="2" t="s">
        <v>11091</v>
      </c>
      <c r="B3477" s="2" t="s">
        <v>11092</v>
      </c>
    </row>
    <row r="3478" spans="1:2" x14ac:dyDescent="0.25">
      <c r="A3478" s="2" t="s">
        <v>11093</v>
      </c>
      <c r="B3478" s="2" t="s">
        <v>11094</v>
      </c>
    </row>
    <row r="3479" spans="1:2" ht="31.5" x14ac:dyDescent="0.25">
      <c r="A3479" s="2" t="s">
        <v>11095</v>
      </c>
      <c r="B3479" s="2" t="s">
        <v>11096</v>
      </c>
    </row>
    <row r="3480" spans="1:2" x14ac:dyDescent="0.25">
      <c r="A3480" s="2" t="s">
        <v>11097</v>
      </c>
      <c r="B3480" s="2" t="s">
        <v>11098</v>
      </c>
    </row>
    <row r="3481" spans="1:2" x14ac:dyDescent="0.25">
      <c r="A3481" s="2" t="s">
        <v>11099</v>
      </c>
      <c r="B3481" s="2" t="s">
        <v>11100</v>
      </c>
    </row>
    <row r="3482" spans="1:2" x14ac:dyDescent="0.25">
      <c r="A3482" s="2" t="s">
        <v>11101</v>
      </c>
      <c r="B3482" s="2" t="s">
        <v>7140</v>
      </c>
    </row>
    <row r="3483" spans="1:2" x14ac:dyDescent="0.25">
      <c r="A3483" s="2" t="s">
        <v>11102</v>
      </c>
      <c r="B3483" s="2" t="s">
        <v>11103</v>
      </c>
    </row>
    <row r="3484" spans="1:2" x14ac:dyDescent="0.25">
      <c r="A3484" s="2" t="s">
        <v>11104</v>
      </c>
      <c r="B3484" s="2" t="s">
        <v>8867</v>
      </c>
    </row>
    <row r="3485" spans="1:2" x14ac:dyDescent="0.25">
      <c r="A3485" s="2" t="s">
        <v>11105</v>
      </c>
      <c r="B3485" s="2" t="s">
        <v>11106</v>
      </c>
    </row>
    <row r="3486" spans="1:2" x14ac:dyDescent="0.25">
      <c r="A3486" s="2" t="s">
        <v>11107</v>
      </c>
      <c r="B3486" s="2" t="s">
        <v>11108</v>
      </c>
    </row>
    <row r="3487" spans="1:2" x14ac:dyDescent="0.25">
      <c r="A3487" s="2" t="s">
        <v>11109</v>
      </c>
      <c r="B3487" s="2" t="s">
        <v>11110</v>
      </c>
    </row>
    <row r="3488" spans="1:2" x14ac:dyDescent="0.25">
      <c r="A3488" s="2" t="s">
        <v>11111</v>
      </c>
      <c r="B3488" s="2" t="s">
        <v>11112</v>
      </c>
    </row>
    <row r="3489" spans="1:2" x14ac:dyDescent="0.25">
      <c r="A3489" s="2" t="s">
        <v>11113</v>
      </c>
      <c r="B3489" s="2" t="s">
        <v>11114</v>
      </c>
    </row>
    <row r="3490" spans="1:2" x14ac:dyDescent="0.25">
      <c r="A3490" s="2" t="s">
        <v>11115</v>
      </c>
      <c r="B3490" s="2" t="s">
        <v>11116</v>
      </c>
    </row>
    <row r="3491" spans="1:2" x14ac:dyDescent="0.25">
      <c r="A3491" s="2" t="s">
        <v>11117</v>
      </c>
      <c r="B3491" s="2" t="s">
        <v>11118</v>
      </c>
    </row>
    <row r="3492" spans="1:2" x14ac:dyDescent="0.25">
      <c r="A3492" s="2" t="s">
        <v>11119</v>
      </c>
      <c r="B3492" s="2" t="s">
        <v>11120</v>
      </c>
    </row>
    <row r="3493" spans="1:2" x14ac:dyDescent="0.25">
      <c r="A3493" s="2" t="s">
        <v>11121</v>
      </c>
      <c r="B3493" s="2" t="s">
        <v>11122</v>
      </c>
    </row>
    <row r="3494" spans="1:2" x14ac:dyDescent="0.25">
      <c r="A3494" s="2" t="s">
        <v>11123</v>
      </c>
      <c r="B3494" s="2" t="s">
        <v>7199</v>
      </c>
    </row>
    <row r="3495" spans="1:2" x14ac:dyDescent="0.25">
      <c r="A3495" s="2" t="s">
        <v>11124</v>
      </c>
      <c r="B3495" s="2" t="s">
        <v>9028</v>
      </c>
    </row>
    <row r="3496" spans="1:2" x14ac:dyDescent="0.25">
      <c r="A3496" s="2" t="s">
        <v>11125</v>
      </c>
      <c r="B3496" s="2" t="s">
        <v>11126</v>
      </c>
    </row>
    <row r="3497" spans="1:2" x14ac:dyDescent="0.25">
      <c r="A3497" s="2" t="s">
        <v>11127</v>
      </c>
      <c r="B3497" s="2" t="s">
        <v>5093</v>
      </c>
    </row>
    <row r="3498" spans="1:2" x14ac:dyDescent="0.25">
      <c r="A3498" s="2" t="s">
        <v>11128</v>
      </c>
      <c r="B3498" s="2" t="s">
        <v>11129</v>
      </c>
    </row>
    <row r="3499" spans="1:2" x14ac:dyDescent="0.25">
      <c r="A3499" s="2" t="s">
        <v>11130</v>
      </c>
      <c r="B3499" s="2" t="s">
        <v>7259</v>
      </c>
    </row>
    <row r="3500" spans="1:2" x14ac:dyDescent="0.25">
      <c r="A3500" s="2" t="s">
        <v>11131</v>
      </c>
      <c r="B3500" s="2" t="s">
        <v>5366</v>
      </c>
    </row>
    <row r="3501" spans="1:2" x14ac:dyDescent="0.25">
      <c r="A3501" s="2" t="s">
        <v>11132</v>
      </c>
      <c r="B3501" s="2" t="s">
        <v>11133</v>
      </c>
    </row>
    <row r="3502" spans="1:2" x14ac:dyDescent="0.25">
      <c r="A3502" s="2" t="s">
        <v>11134</v>
      </c>
      <c r="B3502" s="2" t="s">
        <v>11135</v>
      </c>
    </row>
    <row r="3503" spans="1:2" x14ac:dyDescent="0.25">
      <c r="A3503" s="2" t="s">
        <v>11136</v>
      </c>
      <c r="B3503" s="2" t="s">
        <v>11137</v>
      </c>
    </row>
    <row r="3504" spans="1:2" x14ac:dyDescent="0.25">
      <c r="A3504" s="2" t="s">
        <v>11138</v>
      </c>
      <c r="B3504" s="2" t="s">
        <v>11139</v>
      </c>
    </row>
    <row r="3505" spans="1:2" x14ac:dyDescent="0.25">
      <c r="A3505" s="2" t="s">
        <v>11140</v>
      </c>
      <c r="B3505" s="2" t="s">
        <v>11141</v>
      </c>
    </row>
    <row r="3506" spans="1:2" x14ac:dyDescent="0.25">
      <c r="A3506" s="2" t="s">
        <v>11142</v>
      </c>
      <c r="B3506" s="2" t="s">
        <v>11143</v>
      </c>
    </row>
    <row r="3507" spans="1:2" x14ac:dyDescent="0.25">
      <c r="A3507" s="2" t="s">
        <v>11144</v>
      </c>
      <c r="B3507" s="2" t="s">
        <v>11145</v>
      </c>
    </row>
    <row r="3508" spans="1:2" x14ac:dyDescent="0.25">
      <c r="A3508" s="2" t="s">
        <v>11146</v>
      </c>
      <c r="B3508" s="2" t="s">
        <v>10486</v>
      </c>
    </row>
    <row r="3509" spans="1:2" x14ac:dyDescent="0.25">
      <c r="A3509" s="2" t="s">
        <v>11147</v>
      </c>
      <c r="B3509" s="2" t="s">
        <v>11148</v>
      </c>
    </row>
    <row r="3510" spans="1:2" x14ac:dyDescent="0.25">
      <c r="A3510" s="2" t="s">
        <v>11149</v>
      </c>
      <c r="B3510" s="2" t="s">
        <v>11150</v>
      </c>
    </row>
    <row r="3511" spans="1:2" x14ac:dyDescent="0.25">
      <c r="A3511" s="2" t="s">
        <v>11151</v>
      </c>
      <c r="B3511" s="2" t="s">
        <v>11152</v>
      </c>
    </row>
    <row r="3512" spans="1:2" x14ac:dyDescent="0.25">
      <c r="A3512" s="2" t="s">
        <v>11153</v>
      </c>
      <c r="B3512" s="2" t="s">
        <v>10619</v>
      </c>
    </row>
    <row r="3513" spans="1:2" x14ac:dyDescent="0.25">
      <c r="A3513" s="2" t="s">
        <v>11154</v>
      </c>
      <c r="B3513" s="2" t="s">
        <v>11155</v>
      </c>
    </row>
    <row r="3514" spans="1:2" x14ac:dyDescent="0.25">
      <c r="A3514" s="2" t="s">
        <v>11156</v>
      </c>
      <c r="B3514" s="2" t="s">
        <v>11157</v>
      </c>
    </row>
    <row r="3515" spans="1:2" x14ac:dyDescent="0.25">
      <c r="A3515" s="2" t="s">
        <v>11158</v>
      </c>
      <c r="B3515" s="2" t="s">
        <v>11159</v>
      </c>
    </row>
    <row r="3516" spans="1:2" x14ac:dyDescent="0.25">
      <c r="A3516" s="2" t="s">
        <v>11160</v>
      </c>
      <c r="B3516" s="2" t="s">
        <v>11161</v>
      </c>
    </row>
    <row r="3517" spans="1:2" x14ac:dyDescent="0.25">
      <c r="A3517" s="2" t="s">
        <v>11162</v>
      </c>
      <c r="B3517" s="2" t="s">
        <v>11163</v>
      </c>
    </row>
    <row r="3518" spans="1:2" x14ac:dyDescent="0.25">
      <c r="A3518" s="2" t="s">
        <v>11164</v>
      </c>
      <c r="B3518" s="2" t="s">
        <v>11165</v>
      </c>
    </row>
    <row r="3519" spans="1:2" x14ac:dyDescent="0.25">
      <c r="A3519" s="2" t="s">
        <v>11166</v>
      </c>
      <c r="B3519" s="2" t="s">
        <v>11167</v>
      </c>
    </row>
    <row r="3521" spans="1:2" x14ac:dyDescent="0.25">
      <c r="A3521" s="2" t="s">
        <v>11168</v>
      </c>
      <c r="B3521" s="2" t="s">
        <v>4713</v>
      </c>
    </row>
    <row r="3523" spans="1:2" x14ac:dyDescent="0.25">
      <c r="A3523" s="2" t="s">
        <v>11169</v>
      </c>
      <c r="B3523" s="2" t="s">
        <v>11170</v>
      </c>
    </row>
    <row r="3524" spans="1:2" x14ac:dyDescent="0.25">
      <c r="A3524" s="2" t="s">
        <v>11171</v>
      </c>
      <c r="B3524" s="2" t="s">
        <v>11172</v>
      </c>
    </row>
    <row r="3525" spans="1:2" x14ac:dyDescent="0.25">
      <c r="A3525" s="2" t="s">
        <v>11173</v>
      </c>
      <c r="B3525" s="2" t="s">
        <v>11174</v>
      </c>
    </row>
    <row r="3526" spans="1:2" x14ac:dyDescent="0.25">
      <c r="A3526" s="2" t="s">
        <v>11175</v>
      </c>
      <c r="B3526" s="2" t="s">
        <v>11176</v>
      </c>
    </row>
    <row r="3527" spans="1:2" x14ac:dyDescent="0.25">
      <c r="A3527" s="2" t="s">
        <v>11177</v>
      </c>
      <c r="B3527" s="2" t="s">
        <v>11178</v>
      </c>
    </row>
    <row r="3528" spans="1:2" x14ac:dyDescent="0.25">
      <c r="A3528" s="2" t="s">
        <v>11179</v>
      </c>
      <c r="B3528" s="2" t="s">
        <v>9182</v>
      </c>
    </row>
    <row r="3529" spans="1:2" x14ac:dyDescent="0.25">
      <c r="A3529" s="2" t="s">
        <v>11180</v>
      </c>
      <c r="B3529" s="2" t="s">
        <v>11181</v>
      </c>
    </row>
    <row r="3530" spans="1:2" x14ac:dyDescent="0.25">
      <c r="A3530" s="2" t="s">
        <v>11182</v>
      </c>
      <c r="B3530" s="2" t="s">
        <v>11183</v>
      </c>
    </row>
    <row r="3531" spans="1:2" x14ac:dyDescent="0.25">
      <c r="A3531" s="2" t="s">
        <v>11184</v>
      </c>
      <c r="B3531" s="2" t="s">
        <v>11185</v>
      </c>
    </row>
    <row r="3532" spans="1:2" x14ac:dyDescent="0.25">
      <c r="A3532" s="2" t="s">
        <v>11186</v>
      </c>
      <c r="B3532" s="2" t="s">
        <v>11187</v>
      </c>
    </row>
    <row r="3533" spans="1:2" x14ac:dyDescent="0.25">
      <c r="A3533" s="2" t="s">
        <v>11188</v>
      </c>
      <c r="B3533" s="2" t="s">
        <v>11189</v>
      </c>
    </row>
    <row r="3534" spans="1:2" x14ac:dyDescent="0.25">
      <c r="A3534" s="2" t="s">
        <v>11190</v>
      </c>
      <c r="B3534" s="2" t="s">
        <v>11191</v>
      </c>
    </row>
    <row r="3535" spans="1:2" x14ac:dyDescent="0.25">
      <c r="A3535" s="2" t="s">
        <v>11192</v>
      </c>
      <c r="B3535" s="2" t="s">
        <v>5850</v>
      </c>
    </row>
    <row r="3536" spans="1:2" x14ac:dyDescent="0.25">
      <c r="A3536" s="2" t="s">
        <v>11193</v>
      </c>
      <c r="B3536" s="2" t="s">
        <v>11194</v>
      </c>
    </row>
    <row r="3537" spans="1:2" x14ac:dyDescent="0.25">
      <c r="A3537" s="2" t="s">
        <v>11195</v>
      </c>
      <c r="B3537" s="2" t="s">
        <v>11196</v>
      </c>
    </row>
    <row r="3538" spans="1:2" x14ac:dyDescent="0.25">
      <c r="A3538" s="2" t="s">
        <v>11197</v>
      </c>
      <c r="B3538" s="2" t="s">
        <v>11198</v>
      </c>
    </row>
    <row r="3539" spans="1:2" x14ac:dyDescent="0.25">
      <c r="A3539" s="2" t="s">
        <v>11199</v>
      </c>
      <c r="B3539" s="2" t="s">
        <v>11200</v>
      </c>
    </row>
    <row r="3540" spans="1:2" x14ac:dyDescent="0.25">
      <c r="A3540" s="2" t="s">
        <v>11201</v>
      </c>
      <c r="B3540" s="2" t="s">
        <v>6010</v>
      </c>
    </row>
    <row r="3541" spans="1:2" x14ac:dyDescent="0.25">
      <c r="A3541" s="2" t="s">
        <v>11202</v>
      </c>
      <c r="B3541" s="2" t="s">
        <v>11203</v>
      </c>
    </row>
    <row r="3542" spans="1:2" x14ac:dyDescent="0.25">
      <c r="A3542" s="2" t="s">
        <v>11204</v>
      </c>
      <c r="B3542" s="2" t="s">
        <v>11205</v>
      </c>
    </row>
    <row r="3543" spans="1:2" x14ac:dyDescent="0.25">
      <c r="A3543" s="2" t="s">
        <v>11206</v>
      </c>
      <c r="B3543" s="2" t="s">
        <v>11207</v>
      </c>
    </row>
    <row r="3544" spans="1:2" x14ac:dyDescent="0.25">
      <c r="A3544" s="2" t="s">
        <v>11208</v>
      </c>
      <c r="B3544" s="2" t="s">
        <v>11209</v>
      </c>
    </row>
    <row r="3545" spans="1:2" x14ac:dyDescent="0.25">
      <c r="A3545" s="2" t="s">
        <v>11210</v>
      </c>
      <c r="B3545" s="2" t="s">
        <v>11211</v>
      </c>
    </row>
    <row r="3546" spans="1:2" x14ac:dyDescent="0.25">
      <c r="A3546" s="2" t="s">
        <v>11212</v>
      </c>
      <c r="B3546" s="2" t="s">
        <v>11213</v>
      </c>
    </row>
    <row r="3547" spans="1:2" x14ac:dyDescent="0.25">
      <c r="A3547" s="2" t="s">
        <v>11214</v>
      </c>
      <c r="B3547" s="2" t="s">
        <v>6347</v>
      </c>
    </row>
    <row r="3548" spans="1:2" x14ac:dyDescent="0.25">
      <c r="A3548" s="2" t="s">
        <v>11215</v>
      </c>
      <c r="B3548" s="2" t="s">
        <v>6825</v>
      </c>
    </row>
    <row r="3549" spans="1:2" x14ac:dyDescent="0.25">
      <c r="A3549" s="2" t="s">
        <v>11216</v>
      </c>
      <c r="B3549" s="2" t="s">
        <v>11217</v>
      </c>
    </row>
    <row r="3550" spans="1:2" x14ac:dyDescent="0.25">
      <c r="A3550" s="2" t="s">
        <v>11218</v>
      </c>
      <c r="B3550" s="2" t="s">
        <v>10028</v>
      </c>
    </row>
    <row r="3551" spans="1:2" x14ac:dyDescent="0.25">
      <c r="A3551" s="2" t="s">
        <v>11219</v>
      </c>
      <c r="B3551" s="2" t="s">
        <v>11220</v>
      </c>
    </row>
    <row r="3552" spans="1:2" x14ac:dyDescent="0.25">
      <c r="A3552" s="2" t="s">
        <v>11221</v>
      </c>
      <c r="B3552" s="2" t="s">
        <v>10020</v>
      </c>
    </row>
    <row r="3553" spans="1:2" x14ac:dyDescent="0.25">
      <c r="A3553" s="2" t="s">
        <v>11222</v>
      </c>
      <c r="B3553" s="2" t="s">
        <v>11143</v>
      </c>
    </row>
    <row r="3554" spans="1:2" x14ac:dyDescent="0.25">
      <c r="A3554" s="2" t="s">
        <v>11223</v>
      </c>
      <c r="B3554" s="2" t="s">
        <v>6825</v>
      </c>
    </row>
    <row r="3555" spans="1:2" x14ac:dyDescent="0.25">
      <c r="A3555" s="2" t="s">
        <v>11224</v>
      </c>
      <c r="B3555" s="2" t="s">
        <v>11225</v>
      </c>
    </row>
    <row r="3556" spans="1:2" x14ac:dyDescent="0.25">
      <c r="A3556" s="2" t="s">
        <v>11226</v>
      </c>
      <c r="B3556" s="2" t="s">
        <v>11227</v>
      </c>
    </row>
    <row r="3557" spans="1:2" ht="15.75" customHeight="1" x14ac:dyDescent="0.25">
      <c r="A3557" s="2" t="s">
        <v>11228</v>
      </c>
      <c r="B3557" s="2" t="s">
        <v>5904</v>
      </c>
    </row>
    <row r="3558" spans="1:2" x14ac:dyDescent="0.25">
      <c r="A3558" s="2" t="s">
        <v>11229</v>
      </c>
      <c r="B3558" s="2" t="s">
        <v>11230</v>
      </c>
    </row>
    <row r="3559" spans="1:2" x14ac:dyDescent="0.25">
      <c r="A3559" s="2" t="s">
        <v>11231</v>
      </c>
      <c r="B3559" s="2" t="s">
        <v>11232</v>
      </c>
    </row>
    <row r="3560" spans="1:2" x14ac:dyDescent="0.25">
      <c r="A3560" s="2" t="s">
        <v>11233</v>
      </c>
      <c r="B3560" s="2" t="s">
        <v>11234</v>
      </c>
    </row>
    <row r="3561" spans="1:2" x14ac:dyDescent="0.25">
      <c r="A3561" s="2" t="s">
        <v>11235</v>
      </c>
      <c r="B3561" s="2" t="s">
        <v>8573</v>
      </c>
    </row>
    <row r="3562" spans="1:2" x14ac:dyDescent="0.25">
      <c r="A3562" s="2" t="s">
        <v>11236</v>
      </c>
      <c r="B3562" s="2" t="s">
        <v>11237</v>
      </c>
    </row>
    <row r="3563" spans="1:2" x14ac:dyDescent="0.25">
      <c r="A3563" s="2" t="s">
        <v>11238</v>
      </c>
      <c r="B3563" s="2" t="s">
        <v>11239</v>
      </c>
    </row>
    <row r="3564" spans="1:2" x14ac:dyDescent="0.25">
      <c r="A3564" s="2" t="s">
        <v>11240</v>
      </c>
      <c r="B3564" s="2" t="s">
        <v>8851</v>
      </c>
    </row>
    <row r="3565" spans="1:2" x14ac:dyDescent="0.25">
      <c r="A3565" s="2" t="s">
        <v>11241</v>
      </c>
      <c r="B3565" s="2" t="s">
        <v>11242</v>
      </c>
    </row>
    <row r="3566" spans="1:2" x14ac:dyDescent="0.25">
      <c r="A3566" s="2" t="s">
        <v>11243</v>
      </c>
      <c r="B3566" s="2" t="s">
        <v>11244</v>
      </c>
    </row>
    <row r="3567" spans="1:2" x14ac:dyDescent="0.25">
      <c r="A3567" s="2" t="s">
        <v>11245</v>
      </c>
      <c r="B3567" s="2" t="s">
        <v>7077</v>
      </c>
    </row>
    <row r="3569" spans="1:2" x14ac:dyDescent="0.25">
      <c r="A3569" s="2" t="s">
        <v>11246</v>
      </c>
      <c r="B3569" s="2" t="s">
        <v>4713</v>
      </c>
    </row>
    <row r="3571" spans="1:2" x14ac:dyDescent="0.25">
      <c r="A3571" s="2" t="s">
        <v>11247</v>
      </c>
      <c r="B3571" s="2" t="s">
        <v>11248</v>
      </c>
    </row>
    <row r="3572" spans="1:2" x14ac:dyDescent="0.25">
      <c r="A3572" s="2" t="s">
        <v>11249</v>
      </c>
      <c r="B3572" s="2" t="s">
        <v>11250</v>
      </c>
    </row>
    <row r="3573" spans="1:2" x14ac:dyDescent="0.25">
      <c r="A3573" s="2" t="s">
        <v>11251</v>
      </c>
      <c r="B3573" s="2" t="s">
        <v>8980</v>
      </c>
    </row>
    <row r="3574" spans="1:2" x14ac:dyDescent="0.25">
      <c r="A3574" s="2" t="s">
        <v>11252</v>
      </c>
      <c r="B3574" s="2" t="s">
        <v>11253</v>
      </c>
    </row>
    <row r="3575" spans="1:2" x14ac:dyDescent="0.25">
      <c r="A3575" s="2" t="s">
        <v>11254</v>
      </c>
      <c r="B3575" s="2" t="s">
        <v>11255</v>
      </c>
    </row>
    <row r="3576" spans="1:2" x14ac:dyDescent="0.25">
      <c r="A3576" s="2" t="s">
        <v>11256</v>
      </c>
      <c r="B3576" s="2" t="s">
        <v>5490</v>
      </c>
    </row>
    <row r="3577" spans="1:2" x14ac:dyDescent="0.25">
      <c r="A3577" s="2" t="s">
        <v>11257</v>
      </c>
      <c r="B3577" s="2" t="s">
        <v>11258</v>
      </c>
    </row>
    <row r="3578" spans="1:2" x14ac:dyDescent="0.25">
      <c r="A3578" s="2" t="s">
        <v>11259</v>
      </c>
      <c r="B3578" s="2" t="s">
        <v>11260</v>
      </c>
    </row>
    <row r="3579" spans="1:2" x14ac:dyDescent="0.25">
      <c r="A3579" s="2" t="s">
        <v>11261</v>
      </c>
      <c r="B3579" s="2" t="s">
        <v>5203</v>
      </c>
    </row>
    <row r="3581" spans="1:2" x14ac:dyDescent="0.25">
      <c r="A3581" s="2" t="s">
        <v>11262</v>
      </c>
      <c r="B3581" s="2" t="s">
        <v>4713</v>
      </c>
    </row>
    <row r="3583" spans="1:2" x14ac:dyDescent="0.25">
      <c r="A3583" s="2" t="s">
        <v>11263</v>
      </c>
      <c r="B3583" s="2" t="s">
        <v>11264</v>
      </c>
    </row>
    <row r="3584" spans="1:2" x14ac:dyDescent="0.25">
      <c r="A3584" s="2" t="s">
        <v>11265</v>
      </c>
      <c r="B3584" s="2" t="s">
        <v>11266</v>
      </c>
    </row>
    <row r="3585" spans="1:2" x14ac:dyDescent="0.25">
      <c r="A3585" s="2" t="s">
        <v>11267</v>
      </c>
      <c r="B3585" s="2" t="s">
        <v>11268</v>
      </c>
    </row>
    <row r="3586" spans="1:2" x14ac:dyDescent="0.25">
      <c r="A3586" s="2" t="s">
        <v>11269</v>
      </c>
      <c r="B3586" s="2" t="s">
        <v>11270</v>
      </c>
    </row>
    <row r="3587" spans="1:2" x14ac:dyDescent="0.25">
      <c r="A3587" s="2" t="s">
        <v>11271</v>
      </c>
      <c r="B3587" s="2" t="s">
        <v>11272</v>
      </c>
    </row>
    <row r="3588" spans="1:2" x14ac:dyDescent="0.25">
      <c r="A3588" s="2" t="s">
        <v>11273</v>
      </c>
      <c r="B3588" s="2" t="s">
        <v>11274</v>
      </c>
    </row>
    <row r="3590" spans="1:2" x14ac:dyDescent="0.25">
      <c r="A3590" s="2" t="s">
        <v>11275</v>
      </c>
      <c r="B3590" s="2" t="s">
        <v>4713</v>
      </c>
    </row>
    <row r="3592" spans="1:2" x14ac:dyDescent="0.25">
      <c r="A3592" s="2" t="s">
        <v>11276</v>
      </c>
      <c r="B3592" s="2" t="s">
        <v>9041</v>
      </c>
    </row>
    <row r="3593" spans="1:2" x14ac:dyDescent="0.25">
      <c r="A3593" s="2" t="s">
        <v>11277</v>
      </c>
      <c r="B3593" s="2" t="s">
        <v>11278</v>
      </c>
    </row>
    <row r="3594" spans="1:2" x14ac:dyDescent="0.25">
      <c r="A3594" s="2" t="s">
        <v>11279</v>
      </c>
      <c r="B3594" s="2" t="s">
        <v>11280</v>
      </c>
    </row>
    <row r="3596" spans="1:2" x14ac:dyDescent="0.25">
      <c r="A3596" s="2" t="s">
        <v>11281</v>
      </c>
      <c r="B3596" s="2" t="s">
        <v>4713</v>
      </c>
    </row>
    <row r="3598" spans="1:2" x14ac:dyDescent="0.25">
      <c r="A3598" s="2" t="s">
        <v>11282</v>
      </c>
      <c r="B3598" s="2" t="s">
        <v>11283</v>
      </c>
    </row>
    <row r="3599" spans="1:2" x14ac:dyDescent="0.25">
      <c r="A3599" s="2" t="s">
        <v>11284</v>
      </c>
      <c r="B3599" s="2" t="s">
        <v>11285</v>
      </c>
    </row>
    <row r="3600" spans="1:2" x14ac:dyDescent="0.25">
      <c r="A3600" s="2" t="s">
        <v>11286</v>
      </c>
      <c r="B3600" s="2" t="s">
        <v>8538</v>
      </c>
    </row>
    <row r="3601" spans="1:2" x14ac:dyDescent="0.25">
      <c r="A3601" s="2" t="s">
        <v>11287</v>
      </c>
      <c r="B3601" s="2" t="s">
        <v>5245</v>
      </c>
    </row>
    <row r="3602" spans="1:2" x14ac:dyDescent="0.25">
      <c r="A3602" s="2" t="s">
        <v>11288</v>
      </c>
      <c r="B3602" s="2" t="s">
        <v>11289</v>
      </c>
    </row>
    <row r="3603" spans="1:2" x14ac:dyDescent="0.25">
      <c r="A3603" s="2" t="s">
        <v>11290</v>
      </c>
      <c r="B3603" s="2" t="s">
        <v>11291</v>
      </c>
    </row>
    <row r="3604" spans="1:2" x14ac:dyDescent="0.25">
      <c r="A3604" s="2" t="s">
        <v>11292</v>
      </c>
      <c r="B3604" s="2" t="s">
        <v>11293</v>
      </c>
    </row>
    <row r="3605" spans="1:2" x14ac:dyDescent="0.25">
      <c r="A3605" s="2" t="s">
        <v>11294</v>
      </c>
      <c r="B3605" s="2" t="s">
        <v>11295</v>
      </c>
    </row>
    <row r="3606" spans="1:2" x14ac:dyDescent="0.25">
      <c r="A3606" s="2" t="s">
        <v>11296</v>
      </c>
      <c r="B3606" s="2" t="s">
        <v>11297</v>
      </c>
    </row>
    <row r="3607" spans="1:2" x14ac:dyDescent="0.25">
      <c r="A3607" s="2" t="s">
        <v>11298</v>
      </c>
      <c r="B3607" s="2" t="s">
        <v>8229</v>
      </c>
    </row>
    <row r="3608" spans="1:2" x14ac:dyDescent="0.25">
      <c r="A3608" s="2" t="s">
        <v>11299</v>
      </c>
      <c r="B3608" s="2" t="s">
        <v>11300</v>
      </c>
    </row>
    <row r="3609" spans="1:2" x14ac:dyDescent="0.25">
      <c r="A3609" s="2" t="s">
        <v>11301</v>
      </c>
      <c r="B3609" s="2" t="s">
        <v>8402</v>
      </c>
    </row>
    <row r="3610" spans="1:2" x14ac:dyDescent="0.25">
      <c r="A3610" s="2" t="s">
        <v>11302</v>
      </c>
      <c r="B3610" s="2" t="s">
        <v>11303</v>
      </c>
    </row>
    <row r="3611" spans="1:2" x14ac:dyDescent="0.25">
      <c r="A3611" s="2" t="s">
        <v>11304</v>
      </c>
      <c r="B3611" s="2" t="s">
        <v>11305</v>
      </c>
    </row>
    <row r="3612" spans="1:2" x14ac:dyDescent="0.25">
      <c r="A3612" s="2" t="s">
        <v>11306</v>
      </c>
      <c r="B3612" s="2" t="s">
        <v>11307</v>
      </c>
    </row>
    <row r="3613" spans="1:2" x14ac:dyDescent="0.25">
      <c r="A3613" s="2" t="s">
        <v>11308</v>
      </c>
      <c r="B3613" s="2" t="s">
        <v>11309</v>
      </c>
    </row>
    <row r="3614" spans="1:2" x14ac:dyDescent="0.25">
      <c r="A3614" s="2" t="s">
        <v>11310</v>
      </c>
      <c r="B3614" s="2" t="s">
        <v>11311</v>
      </c>
    </row>
    <row r="3615" spans="1:2" x14ac:dyDescent="0.25">
      <c r="A3615" s="2" t="s">
        <v>11312</v>
      </c>
      <c r="B3615" s="2" t="s">
        <v>7010</v>
      </c>
    </row>
    <row r="3616" spans="1:2" x14ac:dyDescent="0.25">
      <c r="A3616" s="2" t="s">
        <v>11313</v>
      </c>
      <c r="B3616" s="2" t="s">
        <v>11268</v>
      </c>
    </row>
    <row r="3617" spans="1:2" ht="47.25" x14ac:dyDescent="0.25">
      <c r="A3617" s="2" t="s">
        <v>11314</v>
      </c>
      <c r="B3617" s="2" t="s">
        <v>11315</v>
      </c>
    </row>
    <row r="3618" spans="1:2" x14ac:dyDescent="0.25">
      <c r="A3618" s="2" t="s">
        <v>11316</v>
      </c>
      <c r="B3618" s="2" t="s">
        <v>11317</v>
      </c>
    </row>
    <row r="3619" spans="1:2" x14ac:dyDescent="0.25">
      <c r="A3619" s="2" t="s">
        <v>11318</v>
      </c>
      <c r="B3619" s="2" t="s">
        <v>11319</v>
      </c>
    </row>
    <row r="3620" spans="1:2" x14ac:dyDescent="0.25">
      <c r="A3620" s="2" t="s">
        <v>11320</v>
      </c>
      <c r="B3620" s="2" t="s">
        <v>11321</v>
      </c>
    </row>
    <row r="3621" spans="1:2" x14ac:dyDescent="0.25">
      <c r="A3621" s="2" t="s">
        <v>11322</v>
      </c>
      <c r="B3621" s="2" t="s">
        <v>11323</v>
      </c>
    </row>
    <row r="3622" spans="1:2" x14ac:dyDescent="0.25">
      <c r="A3622" s="2" t="s">
        <v>11324</v>
      </c>
      <c r="B3622" s="2" t="s">
        <v>11325</v>
      </c>
    </row>
    <row r="3623" spans="1:2" x14ac:dyDescent="0.25">
      <c r="A3623" s="2" t="s">
        <v>11326</v>
      </c>
      <c r="B3623" s="2" t="s">
        <v>11327</v>
      </c>
    </row>
    <row r="3624" spans="1:2" x14ac:dyDescent="0.25">
      <c r="A3624" s="2" t="s">
        <v>11328</v>
      </c>
      <c r="B3624" s="2" t="s">
        <v>10421</v>
      </c>
    </row>
    <row r="3625" spans="1:2" x14ac:dyDescent="0.25">
      <c r="A3625" s="2" t="s">
        <v>11329</v>
      </c>
      <c r="B3625" s="2" t="s">
        <v>10374</v>
      </c>
    </row>
    <row r="3626" spans="1:2" x14ac:dyDescent="0.25">
      <c r="A3626" s="2" t="s">
        <v>11330</v>
      </c>
      <c r="B3626" s="2" t="s">
        <v>7168</v>
      </c>
    </row>
    <row r="3627" spans="1:2" x14ac:dyDescent="0.25">
      <c r="A3627" s="2" t="s">
        <v>11331</v>
      </c>
      <c r="B3627" s="2" t="s">
        <v>11332</v>
      </c>
    </row>
    <row r="3628" spans="1:2" x14ac:dyDescent="0.25">
      <c r="A3628" s="2" t="s">
        <v>11333</v>
      </c>
      <c r="B3628" s="2" t="s">
        <v>11334</v>
      </c>
    </row>
    <row r="3629" spans="1:2" x14ac:dyDescent="0.25">
      <c r="A3629" s="2" t="s">
        <v>11335</v>
      </c>
      <c r="B3629" s="2" t="s">
        <v>11336</v>
      </c>
    </row>
    <row r="3630" spans="1:2" x14ac:dyDescent="0.25">
      <c r="A3630" s="2" t="s">
        <v>11337</v>
      </c>
      <c r="B3630" s="2" t="s">
        <v>11338</v>
      </c>
    </row>
    <row r="3631" spans="1:2" x14ac:dyDescent="0.25">
      <c r="A3631" s="2" t="s">
        <v>11339</v>
      </c>
      <c r="B3631" s="2" t="s">
        <v>11340</v>
      </c>
    </row>
    <row r="3632" spans="1:2" x14ac:dyDescent="0.25">
      <c r="A3632" s="2" t="s">
        <v>11341</v>
      </c>
      <c r="B3632" s="2" t="s">
        <v>11342</v>
      </c>
    </row>
    <row r="3633" spans="1:2" x14ac:dyDescent="0.25">
      <c r="A3633" s="2" t="s">
        <v>11343</v>
      </c>
      <c r="B3633" s="2" t="s">
        <v>11344</v>
      </c>
    </row>
    <row r="3634" spans="1:2" x14ac:dyDescent="0.25">
      <c r="A3634" s="2" t="s">
        <v>11345</v>
      </c>
      <c r="B3634" s="2" t="s">
        <v>11346</v>
      </c>
    </row>
    <row r="3635" spans="1:2" x14ac:dyDescent="0.25">
      <c r="A3635" s="2" t="s">
        <v>11347</v>
      </c>
      <c r="B3635" s="2" t="s">
        <v>5269</v>
      </c>
    </row>
    <row r="3636" spans="1:2" x14ac:dyDescent="0.25">
      <c r="A3636" s="2" t="s">
        <v>11348</v>
      </c>
      <c r="B3636" s="2" t="s">
        <v>11349</v>
      </c>
    </row>
    <row r="3637" spans="1:2" x14ac:dyDescent="0.25">
      <c r="A3637" s="2" t="s">
        <v>11350</v>
      </c>
      <c r="B3637" s="2" t="s">
        <v>11338</v>
      </c>
    </row>
    <row r="3638" spans="1:2" x14ac:dyDescent="0.25">
      <c r="A3638" s="2" t="s">
        <v>11351</v>
      </c>
      <c r="B3638" s="2" t="s">
        <v>11352</v>
      </c>
    </row>
    <row r="3639" spans="1:2" x14ac:dyDescent="0.25">
      <c r="A3639" s="2" t="s">
        <v>11353</v>
      </c>
      <c r="B3639" s="2" t="s">
        <v>11354</v>
      </c>
    </row>
    <row r="3640" spans="1:2" x14ac:dyDescent="0.25">
      <c r="A3640" s="2" t="s">
        <v>11355</v>
      </c>
      <c r="B3640" s="2" t="s">
        <v>6802</v>
      </c>
    </row>
    <row r="3641" spans="1:2" x14ac:dyDescent="0.25">
      <c r="A3641" s="2" t="s">
        <v>11356</v>
      </c>
      <c r="B3641" s="2" t="s">
        <v>11357</v>
      </c>
    </row>
    <row r="3642" spans="1:2" x14ac:dyDescent="0.25">
      <c r="A3642" s="2" t="s">
        <v>11358</v>
      </c>
      <c r="B3642" s="2" t="s">
        <v>11359</v>
      </c>
    </row>
    <row r="3643" spans="1:2" x14ac:dyDescent="0.25">
      <c r="A3643" s="2" t="s">
        <v>11360</v>
      </c>
      <c r="B3643" s="2" t="s">
        <v>11361</v>
      </c>
    </row>
    <row r="3644" spans="1:2" x14ac:dyDescent="0.25">
      <c r="A3644" s="2" t="s">
        <v>11362</v>
      </c>
      <c r="B3644" s="2" t="s">
        <v>8818</v>
      </c>
    </row>
    <row r="3645" spans="1:2" x14ac:dyDescent="0.25">
      <c r="A3645" s="2" t="s">
        <v>11363</v>
      </c>
      <c r="B3645" s="2" t="s">
        <v>11364</v>
      </c>
    </row>
    <row r="3646" spans="1:2" x14ac:dyDescent="0.25">
      <c r="A3646" s="2" t="s">
        <v>11365</v>
      </c>
      <c r="B3646" s="2" t="s">
        <v>8702</v>
      </c>
    </row>
    <row r="3647" spans="1:2" x14ac:dyDescent="0.25">
      <c r="A3647" s="2" t="s">
        <v>11366</v>
      </c>
      <c r="B3647" s="2" t="s">
        <v>11367</v>
      </c>
    </row>
    <row r="3648" spans="1:2" x14ac:dyDescent="0.25">
      <c r="A3648" s="2" t="s">
        <v>11368</v>
      </c>
      <c r="B3648" s="2" t="s">
        <v>5410</v>
      </c>
    </row>
    <row r="3649" spans="1:2" x14ac:dyDescent="0.25">
      <c r="A3649" s="2" t="s">
        <v>11369</v>
      </c>
      <c r="B3649" s="2" t="s">
        <v>11370</v>
      </c>
    </row>
    <row r="3650" spans="1:2" x14ac:dyDescent="0.25">
      <c r="A3650" s="2" t="s">
        <v>11371</v>
      </c>
      <c r="B3650" s="2" t="s">
        <v>7555</v>
      </c>
    </row>
    <row r="3651" spans="1:2" x14ac:dyDescent="0.25">
      <c r="A3651" s="2" t="s">
        <v>11372</v>
      </c>
      <c r="B3651" s="2" t="s">
        <v>5197</v>
      </c>
    </row>
    <row r="3652" spans="1:2" x14ac:dyDescent="0.25">
      <c r="A3652" s="2" t="s">
        <v>11373</v>
      </c>
      <c r="B3652" s="2" t="s">
        <v>11374</v>
      </c>
    </row>
    <row r="3653" spans="1:2" x14ac:dyDescent="0.25">
      <c r="A3653" s="2" t="s">
        <v>11375</v>
      </c>
      <c r="B3653" s="2" t="s">
        <v>11376</v>
      </c>
    </row>
    <row r="3654" spans="1:2" x14ac:dyDescent="0.25">
      <c r="A3654" s="2" t="s">
        <v>11377</v>
      </c>
      <c r="B3654" s="2" t="s">
        <v>5423</v>
      </c>
    </row>
    <row r="3655" spans="1:2" x14ac:dyDescent="0.25">
      <c r="A3655" s="2" t="s">
        <v>11378</v>
      </c>
      <c r="B3655" s="2" t="s">
        <v>11379</v>
      </c>
    </row>
    <row r="3656" spans="1:2" x14ac:dyDescent="0.25">
      <c r="A3656" s="2" t="s">
        <v>11380</v>
      </c>
      <c r="B3656" s="2" t="s">
        <v>6598</v>
      </c>
    </row>
    <row r="3657" spans="1:2" x14ac:dyDescent="0.25">
      <c r="A3657" s="2" t="s">
        <v>11381</v>
      </c>
      <c r="B3657" s="2" t="s">
        <v>10534</v>
      </c>
    </row>
    <row r="3658" spans="1:2" x14ac:dyDescent="0.25">
      <c r="A3658" s="2" t="s">
        <v>11382</v>
      </c>
      <c r="B3658" s="2" t="s">
        <v>11383</v>
      </c>
    </row>
    <row r="3659" spans="1:2" x14ac:dyDescent="0.25">
      <c r="A3659" s="2" t="s">
        <v>11384</v>
      </c>
      <c r="B3659" s="2" t="s">
        <v>10850</v>
      </c>
    </row>
    <row r="3660" spans="1:2" x14ac:dyDescent="0.25">
      <c r="A3660" s="2" t="s">
        <v>11385</v>
      </c>
      <c r="B3660" s="2" t="s">
        <v>11386</v>
      </c>
    </row>
    <row r="3661" spans="1:2" x14ac:dyDescent="0.25">
      <c r="A3661" s="2" t="s">
        <v>11387</v>
      </c>
      <c r="B3661" s="2" t="s">
        <v>6815</v>
      </c>
    </row>
    <row r="3662" spans="1:2" x14ac:dyDescent="0.25">
      <c r="A3662" s="2" t="s">
        <v>11388</v>
      </c>
      <c r="B3662" s="2" t="s">
        <v>11389</v>
      </c>
    </row>
    <row r="3663" spans="1:2" x14ac:dyDescent="0.25">
      <c r="A3663" s="2" t="s">
        <v>11390</v>
      </c>
      <c r="B3663" s="2" t="s">
        <v>11391</v>
      </c>
    </row>
    <row r="3664" spans="1:2" x14ac:dyDescent="0.25">
      <c r="A3664" s="2" t="s">
        <v>11392</v>
      </c>
      <c r="B3664" s="2" t="s">
        <v>11393</v>
      </c>
    </row>
    <row r="3665" spans="1:2" x14ac:dyDescent="0.25">
      <c r="A3665" s="2" t="s">
        <v>11394</v>
      </c>
      <c r="B3665" s="2" t="s">
        <v>11395</v>
      </c>
    </row>
    <row r="3666" spans="1:2" x14ac:dyDescent="0.25">
      <c r="A3666" s="2" t="s">
        <v>11396</v>
      </c>
      <c r="B3666" s="2" t="s">
        <v>11397</v>
      </c>
    </row>
    <row r="3667" spans="1:2" x14ac:dyDescent="0.25">
      <c r="A3667" s="2" t="s">
        <v>11398</v>
      </c>
      <c r="B3667" s="2" t="s">
        <v>11399</v>
      </c>
    </row>
    <row r="3668" spans="1:2" x14ac:dyDescent="0.25">
      <c r="A3668" s="2" t="s">
        <v>11400</v>
      </c>
      <c r="B3668" s="2" t="s">
        <v>4876</v>
      </c>
    </row>
    <row r="3669" spans="1:2" x14ac:dyDescent="0.25">
      <c r="A3669" s="2" t="s">
        <v>11401</v>
      </c>
      <c r="B3669" s="2" t="s">
        <v>11402</v>
      </c>
    </row>
    <row r="3670" spans="1:2" x14ac:dyDescent="0.25">
      <c r="A3670" s="2" t="s">
        <v>11403</v>
      </c>
      <c r="B3670" s="2" t="s">
        <v>11404</v>
      </c>
    </row>
    <row r="3671" spans="1:2" x14ac:dyDescent="0.25">
      <c r="A3671" s="2" t="s">
        <v>11405</v>
      </c>
      <c r="B3671" s="2" t="s">
        <v>11406</v>
      </c>
    </row>
    <row r="3672" spans="1:2" x14ac:dyDescent="0.25">
      <c r="A3672" s="2" t="s">
        <v>11407</v>
      </c>
      <c r="B3672" s="2" t="s">
        <v>11408</v>
      </c>
    </row>
    <row r="3673" spans="1:2" x14ac:dyDescent="0.25">
      <c r="A3673" s="2" t="s">
        <v>11409</v>
      </c>
      <c r="B3673" s="2" t="s">
        <v>11410</v>
      </c>
    </row>
    <row r="3674" spans="1:2" x14ac:dyDescent="0.25">
      <c r="A3674" s="2" t="s">
        <v>11411</v>
      </c>
      <c r="B3674" s="2" t="s">
        <v>9552</v>
      </c>
    </row>
    <row r="3675" spans="1:2" x14ac:dyDescent="0.25">
      <c r="A3675" s="2" t="s">
        <v>11412</v>
      </c>
      <c r="B3675" s="2" t="s">
        <v>11413</v>
      </c>
    </row>
    <row r="3676" spans="1:2" x14ac:dyDescent="0.25">
      <c r="A3676" s="2" t="s">
        <v>11414</v>
      </c>
      <c r="B3676" s="2" t="s">
        <v>11415</v>
      </c>
    </row>
    <row r="3677" spans="1:2" x14ac:dyDescent="0.25">
      <c r="A3677" s="2" t="s">
        <v>11416</v>
      </c>
      <c r="B3677" s="2" t="s">
        <v>11417</v>
      </c>
    </row>
    <row r="3678" spans="1:2" x14ac:dyDescent="0.25">
      <c r="A3678" s="2" t="s">
        <v>11418</v>
      </c>
      <c r="B3678" s="2" t="s">
        <v>11419</v>
      </c>
    </row>
    <row r="3679" spans="1:2" x14ac:dyDescent="0.25">
      <c r="A3679" s="2" t="s">
        <v>11420</v>
      </c>
      <c r="B3679" s="2" t="s">
        <v>11421</v>
      </c>
    </row>
    <row r="3680" spans="1:2" x14ac:dyDescent="0.25">
      <c r="A3680" s="2" t="s">
        <v>11422</v>
      </c>
      <c r="B3680" s="2" t="s">
        <v>11423</v>
      </c>
    </row>
    <row r="3681" spans="1:2" x14ac:dyDescent="0.25">
      <c r="A3681" s="2" t="s">
        <v>11424</v>
      </c>
      <c r="B3681" s="2" t="s">
        <v>11425</v>
      </c>
    </row>
    <row r="3682" spans="1:2" x14ac:dyDescent="0.25">
      <c r="A3682" s="2" t="s">
        <v>11426</v>
      </c>
      <c r="B3682" s="2" t="s">
        <v>11427</v>
      </c>
    </row>
    <row r="3683" spans="1:2" x14ac:dyDescent="0.25">
      <c r="A3683" s="2" t="s">
        <v>11428</v>
      </c>
      <c r="B3683" s="2" t="s">
        <v>11196</v>
      </c>
    </row>
    <row r="3684" spans="1:2" x14ac:dyDescent="0.25">
      <c r="A3684" s="2" t="s">
        <v>11429</v>
      </c>
      <c r="B3684" s="2" t="s">
        <v>11430</v>
      </c>
    </row>
    <row r="3685" spans="1:2" x14ac:dyDescent="0.25">
      <c r="A3685" s="2" t="s">
        <v>11429</v>
      </c>
      <c r="B3685" s="2" t="s">
        <v>11431</v>
      </c>
    </row>
    <row r="3686" spans="1:2" x14ac:dyDescent="0.25">
      <c r="A3686" s="2" t="s">
        <v>11432</v>
      </c>
      <c r="B3686" s="2" t="s">
        <v>11433</v>
      </c>
    </row>
    <row r="3687" spans="1:2" x14ac:dyDescent="0.25">
      <c r="A3687" s="2" t="s">
        <v>11434</v>
      </c>
      <c r="B3687" s="2" t="s">
        <v>10478</v>
      </c>
    </row>
    <row r="3688" spans="1:2" x14ac:dyDescent="0.25">
      <c r="A3688" s="2" t="s">
        <v>11435</v>
      </c>
      <c r="B3688" s="2" t="s">
        <v>11436</v>
      </c>
    </row>
    <row r="3689" spans="1:2" x14ac:dyDescent="0.25">
      <c r="A3689" s="2" t="s">
        <v>11437</v>
      </c>
      <c r="B3689" s="2" t="s">
        <v>11438</v>
      </c>
    </row>
    <row r="3690" spans="1:2" x14ac:dyDescent="0.25">
      <c r="A3690" s="2" t="s">
        <v>11439</v>
      </c>
      <c r="B3690" s="2" t="s">
        <v>11440</v>
      </c>
    </row>
    <row r="3691" spans="1:2" x14ac:dyDescent="0.25">
      <c r="A3691" s="2" t="s">
        <v>11441</v>
      </c>
      <c r="B3691" s="2" t="s">
        <v>8344</v>
      </c>
    </row>
    <row r="3692" spans="1:2" x14ac:dyDescent="0.25">
      <c r="A3692" s="2" t="s">
        <v>11442</v>
      </c>
      <c r="B3692" s="2" t="s">
        <v>10934</v>
      </c>
    </row>
    <row r="3693" spans="1:2" x14ac:dyDescent="0.25">
      <c r="A3693" s="2" t="s">
        <v>11443</v>
      </c>
      <c r="B3693" s="2" t="s">
        <v>6100</v>
      </c>
    </row>
    <row r="3694" spans="1:2" x14ac:dyDescent="0.25">
      <c r="A3694" s="2" t="s">
        <v>11444</v>
      </c>
      <c r="B3694" s="2" t="s">
        <v>11346</v>
      </c>
    </row>
    <row r="3695" spans="1:2" x14ac:dyDescent="0.25">
      <c r="A3695" s="2" t="s">
        <v>11445</v>
      </c>
      <c r="B3695" s="2" t="s">
        <v>9816</v>
      </c>
    </row>
    <row r="3696" spans="1:2" x14ac:dyDescent="0.25">
      <c r="A3696" s="2" t="s">
        <v>11446</v>
      </c>
      <c r="B3696" s="2" t="s">
        <v>11447</v>
      </c>
    </row>
    <row r="3697" spans="1:2" x14ac:dyDescent="0.25">
      <c r="A3697" s="2" t="s">
        <v>11448</v>
      </c>
      <c r="B3697" s="2" t="s">
        <v>8496</v>
      </c>
    </row>
    <row r="3698" spans="1:2" x14ac:dyDescent="0.25">
      <c r="A3698" s="2" t="s">
        <v>11449</v>
      </c>
      <c r="B3698" s="2" t="s">
        <v>11450</v>
      </c>
    </row>
    <row r="3699" spans="1:2" x14ac:dyDescent="0.25">
      <c r="A3699" s="2" t="s">
        <v>11451</v>
      </c>
      <c r="B3699" s="2" t="s">
        <v>9399</v>
      </c>
    </row>
    <row r="3700" spans="1:2" x14ac:dyDescent="0.25">
      <c r="A3700" s="2" t="s">
        <v>11452</v>
      </c>
      <c r="B3700" s="2" t="s">
        <v>10026</v>
      </c>
    </row>
    <row r="3701" spans="1:2" x14ac:dyDescent="0.25">
      <c r="A3701" s="2" t="s">
        <v>11453</v>
      </c>
      <c r="B3701" s="2" t="s">
        <v>11135</v>
      </c>
    </row>
    <row r="3702" spans="1:2" x14ac:dyDescent="0.25">
      <c r="A3702" s="2" t="s">
        <v>11454</v>
      </c>
      <c r="B3702" s="2" t="s">
        <v>5963</v>
      </c>
    </row>
    <row r="3703" spans="1:2" x14ac:dyDescent="0.25">
      <c r="A3703" s="2" t="s">
        <v>11455</v>
      </c>
      <c r="B3703" s="2" t="s">
        <v>11456</v>
      </c>
    </row>
    <row r="3704" spans="1:2" x14ac:dyDescent="0.25">
      <c r="A3704" s="2" t="s">
        <v>11457</v>
      </c>
      <c r="B3704" s="2" t="s">
        <v>8788</v>
      </c>
    </row>
    <row r="3705" spans="1:2" x14ac:dyDescent="0.25">
      <c r="A3705" s="2" t="s">
        <v>11906</v>
      </c>
      <c r="B3705" s="2" t="s">
        <v>8294</v>
      </c>
    </row>
    <row r="3706" spans="1:2" x14ac:dyDescent="0.25">
      <c r="A3706" s="2" t="s">
        <v>11458</v>
      </c>
      <c r="B3706" s="2" t="s">
        <v>6096</v>
      </c>
    </row>
    <row r="3707" spans="1:2" x14ac:dyDescent="0.25">
      <c r="A3707" s="2" t="s">
        <v>11459</v>
      </c>
      <c r="B3707" s="2" t="s">
        <v>5942</v>
      </c>
    </row>
    <row r="3708" spans="1:2" x14ac:dyDescent="0.25">
      <c r="A3708" s="2" t="s">
        <v>11460</v>
      </c>
      <c r="B3708" s="2" t="s">
        <v>11461</v>
      </c>
    </row>
    <row r="3709" spans="1:2" ht="31.5" x14ac:dyDescent="0.25">
      <c r="A3709" s="2" t="s">
        <v>11462</v>
      </c>
      <c r="B3709" s="2" t="s">
        <v>11463</v>
      </c>
    </row>
    <row r="3710" spans="1:2" x14ac:dyDescent="0.25">
      <c r="A3710" s="2" t="s">
        <v>11464</v>
      </c>
      <c r="B3710" s="2" t="s">
        <v>11465</v>
      </c>
    </row>
    <row r="3711" spans="1:2" x14ac:dyDescent="0.25">
      <c r="A3711" s="2" t="s">
        <v>11466</v>
      </c>
      <c r="B3711" s="2" t="s">
        <v>11467</v>
      </c>
    </row>
    <row r="3712" spans="1:2" x14ac:dyDescent="0.25">
      <c r="A3712" s="2" t="s">
        <v>11468</v>
      </c>
      <c r="B3712" s="2" t="s">
        <v>5944</v>
      </c>
    </row>
    <row r="3713" spans="1:2" x14ac:dyDescent="0.25">
      <c r="A3713" s="2" t="s">
        <v>11469</v>
      </c>
      <c r="B3713" s="2" t="s">
        <v>11470</v>
      </c>
    </row>
    <row r="3714" spans="1:2" x14ac:dyDescent="0.25">
      <c r="A3714" s="2" t="s">
        <v>11471</v>
      </c>
      <c r="B3714" s="2" t="s">
        <v>11472</v>
      </c>
    </row>
    <row r="3715" spans="1:2" x14ac:dyDescent="0.25">
      <c r="A3715" s="2" t="s">
        <v>11473</v>
      </c>
      <c r="B3715" s="2" t="s">
        <v>7549</v>
      </c>
    </row>
    <row r="3716" spans="1:2" x14ac:dyDescent="0.25">
      <c r="A3716" s="2" t="s">
        <v>11474</v>
      </c>
      <c r="B3716" s="2" t="s">
        <v>8649</v>
      </c>
    </row>
    <row r="3717" spans="1:2" x14ac:dyDescent="0.25">
      <c r="A3717" s="2" t="s">
        <v>11475</v>
      </c>
      <c r="B3717" s="2" t="s">
        <v>11476</v>
      </c>
    </row>
    <row r="3718" spans="1:2" x14ac:dyDescent="0.25">
      <c r="A3718" s="2" t="s">
        <v>11477</v>
      </c>
      <c r="B3718" s="2" t="s">
        <v>5546</v>
      </c>
    </row>
    <row r="3719" spans="1:2" x14ac:dyDescent="0.25">
      <c r="A3719" s="2" t="s">
        <v>11478</v>
      </c>
      <c r="B3719" s="2" t="s">
        <v>11386</v>
      </c>
    </row>
    <row r="3720" spans="1:2" x14ac:dyDescent="0.25">
      <c r="A3720" s="2" t="s">
        <v>11479</v>
      </c>
      <c r="B3720" s="2" t="s">
        <v>11391</v>
      </c>
    </row>
    <row r="3721" spans="1:2" x14ac:dyDescent="0.25">
      <c r="A3721" s="2" t="s">
        <v>11480</v>
      </c>
      <c r="B3721" s="2" t="s">
        <v>11481</v>
      </c>
    </row>
    <row r="3722" spans="1:2" x14ac:dyDescent="0.25">
      <c r="A3722" s="2" t="s">
        <v>11482</v>
      </c>
      <c r="B3722" s="2" t="s">
        <v>11483</v>
      </c>
    </row>
    <row r="3723" spans="1:2" x14ac:dyDescent="0.25">
      <c r="A3723" s="2" t="s">
        <v>11484</v>
      </c>
      <c r="B3723" s="2" t="s">
        <v>11485</v>
      </c>
    </row>
    <row r="3724" spans="1:2" x14ac:dyDescent="0.25">
      <c r="A3724" s="2" t="s">
        <v>11486</v>
      </c>
      <c r="B3724" s="2" t="s">
        <v>11487</v>
      </c>
    </row>
    <row r="3725" spans="1:2" x14ac:dyDescent="0.25">
      <c r="A3725" s="2" t="s">
        <v>11488</v>
      </c>
      <c r="B3725" s="2" t="s">
        <v>8683</v>
      </c>
    </row>
    <row r="3726" spans="1:2" x14ac:dyDescent="0.25">
      <c r="A3726" s="2" t="s">
        <v>11489</v>
      </c>
      <c r="B3726" s="2" t="s">
        <v>5423</v>
      </c>
    </row>
    <row r="3727" spans="1:2" x14ac:dyDescent="0.25">
      <c r="A3727" s="2" t="s">
        <v>11490</v>
      </c>
      <c r="B3727" s="2" t="s">
        <v>5423</v>
      </c>
    </row>
    <row r="3728" spans="1:2" x14ac:dyDescent="0.25">
      <c r="A3728" s="2" t="s">
        <v>11491</v>
      </c>
      <c r="B3728" s="2" t="s">
        <v>11492</v>
      </c>
    </row>
    <row r="3729" spans="1:2" x14ac:dyDescent="0.25">
      <c r="A3729" s="2" t="s">
        <v>11493</v>
      </c>
      <c r="B3729" s="2" t="s">
        <v>11494</v>
      </c>
    </row>
    <row r="3730" spans="1:2" x14ac:dyDescent="0.25">
      <c r="A3730" s="2" t="s">
        <v>11495</v>
      </c>
      <c r="B3730" s="2" t="s">
        <v>11496</v>
      </c>
    </row>
    <row r="3731" spans="1:2" x14ac:dyDescent="0.25">
      <c r="A3731" s="2" t="s">
        <v>11497</v>
      </c>
      <c r="B3731" s="2" t="s">
        <v>11456</v>
      </c>
    </row>
    <row r="3732" spans="1:2" x14ac:dyDescent="0.25">
      <c r="A3732" s="2" t="s">
        <v>11498</v>
      </c>
      <c r="B3732" s="2" t="s">
        <v>11499</v>
      </c>
    </row>
    <row r="3733" spans="1:2" x14ac:dyDescent="0.25">
      <c r="A3733" s="2" t="s">
        <v>11500</v>
      </c>
      <c r="B3733" s="2" t="s">
        <v>10061</v>
      </c>
    </row>
    <row r="3734" spans="1:2" x14ac:dyDescent="0.25">
      <c r="A3734" s="2" t="s">
        <v>11501</v>
      </c>
      <c r="B3734" s="2" t="s">
        <v>8198</v>
      </c>
    </row>
    <row r="3735" spans="1:2" x14ac:dyDescent="0.25">
      <c r="A3735" s="2" t="s">
        <v>11502</v>
      </c>
      <c r="B3735" s="2" t="s">
        <v>11503</v>
      </c>
    </row>
    <row r="3736" spans="1:2" x14ac:dyDescent="0.25">
      <c r="A3736" s="2" t="s">
        <v>11504</v>
      </c>
      <c r="B3736" s="2" t="s">
        <v>11505</v>
      </c>
    </row>
    <row r="3737" spans="1:2" x14ac:dyDescent="0.25">
      <c r="A3737" s="2" t="s">
        <v>11506</v>
      </c>
      <c r="B3737" s="2" t="s">
        <v>9393</v>
      </c>
    </row>
    <row r="3738" spans="1:2" x14ac:dyDescent="0.25">
      <c r="A3738" s="2" t="s">
        <v>11507</v>
      </c>
      <c r="B3738" s="2" t="s">
        <v>7666</v>
      </c>
    </row>
    <row r="3739" spans="1:2" x14ac:dyDescent="0.25">
      <c r="A3739" s="2" t="s">
        <v>11508</v>
      </c>
      <c r="B3739" s="2" t="s">
        <v>11509</v>
      </c>
    </row>
    <row r="3740" spans="1:2" x14ac:dyDescent="0.25">
      <c r="A3740" s="2" t="s">
        <v>11510</v>
      </c>
      <c r="B3740" s="2" t="s">
        <v>11511</v>
      </c>
    </row>
    <row r="3741" spans="1:2" x14ac:dyDescent="0.25">
      <c r="A3741" s="2" t="s">
        <v>11512</v>
      </c>
      <c r="B3741" s="2" t="s">
        <v>11513</v>
      </c>
    </row>
    <row r="3742" spans="1:2" x14ac:dyDescent="0.25">
      <c r="A3742" s="2" t="s">
        <v>11514</v>
      </c>
      <c r="B3742" s="2" t="s">
        <v>11515</v>
      </c>
    </row>
    <row r="3743" spans="1:2" x14ac:dyDescent="0.25">
      <c r="A3743" s="2" t="s">
        <v>11516</v>
      </c>
      <c r="B3743" s="2" t="s">
        <v>9648</v>
      </c>
    </row>
    <row r="3744" spans="1:2" x14ac:dyDescent="0.25">
      <c r="A3744" s="2" t="s">
        <v>11517</v>
      </c>
      <c r="B3744" s="2" t="s">
        <v>6425</v>
      </c>
    </row>
    <row r="3745" spans="1:2" x14ac:dyDescent="0.25">
      <c r="A3745" s="2" t="s">
        <v>11518</v>
      </c>
      <c r="B3745" s="2" t="s">
        <v>10625</v>
      </c>
    </row>
    <row r="3746" spans="1:2" x14ac:dyDescent="0.25">
      <c r="A3746" s="2" t="s">
        <v>11519</v>
      </c>
      <c r="B3746" s="2" t="s">
        <v>11520</v>
      </c>
    </row>
    <row r="3747" spans="1:2" x14ac:dyDescent="0.25">
      <c r="A3747" s="2" t="s">
        <v>11521</v>
      </c>
      <c r="B3747" s="2" t="s">
        <v>10478</v>
      </c>
    </row>
    <row r="3748" spans="1:2" x14ac:dyDescent="0.25">
      <c r="A3748" s="2" t="s">
        <v>11522</v>
      </c>
      <c r="B3748" s="2" t="s">
        <v>11523</v>
      </c>
    </row>
    <row r="3749" spans="1:2" x14ac:dyDescent="0.25">
      <c r="A3749" s="2" t="s">
        <v>11524</v>
      </c>
      <c r="B3749" s="2" t="s">
        <v>11413</v>
      </c>
    </row>
    <row r="3750" spans="1:2" x14ac:dyDescent="0.25">
      <c r="A3750" s="2" t="s">
        <v>11525</v>
      </c>
      <c r="B3750" s="2" t="s">
        <v>11374</v>
      </c>
    </row>
    <row r="3751" spans="1:2" x14ac:dyDescent="0.25">
      <c r="A3751" s="2" t="s">
        <v>11526</v>
      </c>
      <c r="B3751" s="2" t="s">
        <v>10026</v>
      </c>
    </row>
    <row r="3752" spans="1:2" x14ac:dyDescent="0.25">
      <c r="A3752" s="2" t="s">
        <v>11527</v>
      </c>
      <c r="B3752" s="2" t="s">
        <v>11528</v>
      </c>
    </row>
    <row r="3753" spans="1:2" x14ac:dyDescent="0.25">
      <c r="A3753" s="2" t="s">
        <v>11529</v>
      </c>
      <c r="B3753" s="2" t="s">
        <v>5448</v>
      </c>
    </row>
    <row r="3754" spans="1:2" x14ac:dyDescent="0.25">
      <c r="A3754" s="2" t="s">
        <v>11530</v>
      </c>
      <c r="B3754" s="2" t="s">
        <v>11531</v>
      </c>
    </row>
    <row r="3755" spans="1:2" x14ac:dyDescent="0.25">
      <c r="A3755" s="2" t="s">
        <v>11532</v>
      </c>
      <c r="B3755" s="2" t="s">
        <v>11135</v>
      </c>
    </row>
    <row r="3756" spans="1:2" x14ac:dyDescent="0.25">
      <c r="A3756" s="2" t="s">
        <v>11533</v>
      </c>
      <c r="B3756" s="2" t="s">
        <v>5562</v>
      </c>
    </row>
    <row r="3757" spans="1:2" x14ac:dyDescent="0.25">
      <c r="A3757" s="2" t="s">
        <v>11534</v>
      </c>
      <c r="B3757" s="2" t="s">
        <v>11535</v>
      </c>
    </row>
    <row r="3758" spans="1:2" x14ac:dyDescent="0.25">
      <c r="A3758" s="2" t="s">
        <v>11536</v>
      </c>
      <c r="B3758" s="2" t="s">
        <v>11537</v>
      </c>
    </row>
    <row r="3759" spans="1:2" x14ac:dyDescent="0.25">
      <c r="A3759" s="2" t="s">
        <v>11538</v>
      </c>
      <c r="B3759" s="2" t="s">
        <v>7513</v>
      </c>
    </row>
    <row r="3760" spans="1:2" x14ac:dyDescent="0.25">
      <c r="A3760" s="2" t="s">
        <v>11539</v>
      </c>
      <c r="B3760" s="2" t="s">
        <v>10287</v>
      </c>
    </row>
    <row r="3761" spans="1:2" x14ac:dyDescent="0.25">
      <c r="A3761" s="2" t="s">
        <v>11540</v>
      </c>
      <c r="B3761" s="2" t="s">
        <v>11541</v>
      </c>
    </row>
    <row r="3762" spans="1:2" x14ac:dyDescent="0.25">
      <c r="A3762" s="2" t="s">
        <v>11542</v>
      </c>
      <c r="B3762" s="2" t="s">
        <v>10537</v>
      </c>
    </row>
    <row r="3763" spans="1:2" x14ac:dyDescent="0.25">
      <c r="A3763" s="2" t="s">
        <v>11543</v>
      </c>
      <c r="B3763" s="2" t="s">
        <v>7335</v>
      </c>
    </row>
    <row r="3764" spans="1:2" x14ac:dyDescent="0.25">
      <c r="A3764" s="2" t="s">
        <v>11544</v>
      </c>
      <c r="B3764" s="2" t="s">
        <v>11545</v>
      </c>
    </row>
    <row r="3765" spans="1:2" x14ac:dyDescent="0.25">
      <c r="A3765" s="2" t="s">
        <v>11546</v>
      </c>
      <c r="B3765" s="2" t="s">
        <v>10313</v>
      </c>
    </row>
    <row r="3766" spans="1:2" x14ac:dyDescent="0.25">
      <c r="A3766" s="2" t="s">
        <v>11547</v>
      </c>
      <c r="B3766" s="2" t="s">
        <v>11548</v>
      </c>
    </row>
    <row r="3767" spans="1:2" x14ac:dyDescent="0.25">
      <c r="A3767" s="2" t="s">
        <v>11549</v>
      </c>
      <c r="B3767" s="2" t="s">
        <v>8186</v>
      </c>
    </row>
    <row r="3768" spans="1:2" x14ac:dyDescent="0.25">
      <c r="A3768" s="2" t="s">
        <v>11550</v>
      </c>
      <c r="B3768" s="2" t="s">
        <v>8990</v>
      </c>
    </row>
    <row r="3769" spans="1:2" x14ac:dyDescent="0.25">
      <c r="A3769" s="2" t="s">
        <v>11551</v>
      </c>
      <c r="B3769" s="2" t="s">
        <v>11552</v>
      </c>
    </row>
    <row r="3770" spans="1:2" x14ac:dyDescent="0.25">
      <c r="A3770" s="2" t="s">
        <v>11553</v>
      </c>
      <c r="B3770" s="2" t="s">
        <v>11017</v>
      </c>
    </row>
    <row r="3771" spans="1:2" x14ac:dyDescent="0.25">
      <c r="A3771" s="2" t="s">
        <v>11554</v>
      </c>
      <c r="B3771" s="2" t="s">
        <v>11555</v>
      </c>
    </row>
    <row r="3772" spans="1:2" x14ac:dyDescent="0.25">
      <c r="A3772" s="2" t="s">
        <v>11556</v>
      </c>
      <c r="B3772" s="2" t="s">
        <v>11557</v>
      </c>
    </row>
    <row r="3773" spans="1:2" x14ac:dyDescent="0.25">
      <c r="A3773" s="2" t="s">
        <v>11558</v>
      </c>
      <c r="B3773" s="2" t="s">
        <v>4880</v>
      </c>
    </row>
    <row r="3774" spans="1:2" x14ac:dyDescent="0.25">
      <c r="A3774" s="2" t="s">
        <v>11559</v>
      </c>
      <c r="B3774" s="2" t="s">
        <v>11560</v>
      </c>
    </row>
    <row r="3775" spans="1:2" x14ac:dyDescent="0.25">
      <c r="A3775" s="2" t="s">
        <v>11561</v>
      </c>
      <c r="B3775" s="2" t="s">
        <v>11562</v>
      </c>
    </row>
    <row r="3776" spans="1:2" x14ac:dyDescent="0.25">
      <c r="A3776" s="2" t="s">
        <v>11563</v>
      </c>
      <c r="B3776" s="2" t="s">
        <v>11564</v>
      </c>
    </row>
    <row r="3777" spans="1:2" x14ac:dyDescent="0.25">
      <c r="A3777" s="2" t="s">
        <v>11565</v>
      </c>
      <c r="B3777" s="2" t="s">
        <v>11566</v>
      </c>
    </row>
    <row r="3778" spans="1:2" x14ac:dyDescent="0.25">
      <c r="A3778" s="2" t="s">
        <v>11567</v>
      </c>
      <c r="B3778" s="2" t="s">
        <v>11568</v>
      </c>
    </row>
    <row r="3779" spans="1:2" x14ac:dyDescent="0.25">
      <c r="A3779" s="2" t="s">
        <v>11569</v>
      </c>
      <c r="B3779" s="2" t="s">
        <v>11129</v>
      </c>
    </row>
    <row r="3780" spans="1:2" x14ac:dyDescent="0.25">
      <c r="A3780" s="2" t="s">
        <v>11570</v>
      </c>
      <c r="B3780" s="2" t="s">
        <v>11571</v>
      </c>
    </row>
    <row r="3781" spans="1:2" x14ac:dyDescent="0.25">
      <c r="A3781" s="2" t="s">
        <v>11572</v>
      </c>
      <c r="B3781" s="2" t="s">
        <v>10852</v>
      </c>
    </row>
    <row r="3782" spans="1:2" x14ac:dyDescent="0.25">
      <c r="A3782" s="2" t="s">
        <v>11573</v>
      </c>
      <c r="B3782" s="2" t="s">
        <v>11574</v>
      </c>
    </row>
    <row r="3783" spans="1:2" x14ac:dyDescent="0.25">
      <c r="A3783" s="2" t="s">
        <v>11575</v>
      </c>
      <c r="B3783" s="2" t="s">
        <v>11576</v>
      </c>
    </row>
    <row r="3784" spans="1:2" x14ac:dyDescent="0.25">
      <c r="A3784" s="2" t="s">
        <v>11577</v>
      </c>
      <c r="B3784" s="2" t="s">
        <v>10550</v>
      </c>
    </row>
    <row r="3785" spans="1:2" x14ac:dyDescent="0.25">
      <c r="A3785" s="2" t="s">
        <v>11578</v>
      </c>
      <c r="B3785" s="2" t="s">
        <v>7130</v>
      </c>
    </row>
    <row r="3786" spans="1:2" x14ac:dyDescent="0.25">
      <c r="A3786" s="2" t="s">
        <v>11579</v>
      </c>
      <c r="B3786" s="2" t="s">
        <v>11580</v>
      </c>
    </row>
    <row r="3787" spans="1:2" x14ac:dyDescent="0.25">
      <c r="A3787" s="2" t="s">
        <v>11581</v>
      </c>
      <c r="B3787" s="2" t="s">
        <v>11582</v>
      </c>
    </row>
    <row r="3788" spans="1:2" x14ac:dyDescent="0.25">
      <c r="A3788" s="2" t="s">
        <v>11583</v>
      </c>
      <c r="B3788" s="2" t="s">
        <v>11584</v>
      </c>
    </row>
    <row r="3789" spans="1:2" x14ac:dyDescent="0.25">
      <c r="A3789" s="2" t="s">
        <v>11585</v>
      </c>
      <c r="B3789" s="2" t="s">
        <v>11174</v>
      </c>
    </row>
    <row r="3790" spans="1:2" x14ac:dyDescent="0.25">
      <c r="A3790" s="2" t="s">
        <v>11586</v>
      </c>
      <c r="B3790" s="2" t="s">
        <v>6643</v>
      </c>
    </row>
    <row r="3791" spans="1:2" x14ac:dyDescent="0.25">
      <c r="A3791" s="2" t="s">
        <v>11587</v>
      </c>
      <c r="B3791" s="2" t="s">
        <v>11588</v>
      </c>
    </row>
    <row r="3792" spans="1:2" x14ac:dyDescent="0.25">
      <c r="A3792" s="2" t="s">
        <v>11589</v>
      </c>
      <c r="B3792" s="2" t="s">
        <v>11590</v>
      </c>
    </row>
    <row r="3793" spans="1:2" x14ac:dyDescent="0.25">
      <c r="A3793" s="2" t="s">
        <v>11591</v>
      </c>
      <c r="B3793" s="2" t="s">
        <v>11592</v>
      </c>
    </row>
    <row r="3794" spans="1:2" x14ac:dyDescent="0.25">
      <c r="A3794" s="2" t="s">
        <v>11593</v>
      </c>
      <c r="B3794" s="2" t="s">
        <v>6538</v>
      </c>
    </row>
    <row r="3795" spans="1:2" x14ac:dyDescent="0.25">
      <c r="A3795" s="2" t="s">
        <v>11594</v>
      </c>
      <c r="B3795" s="2" t="s">
        <v>11595</v>
      </c>
    </row>
    <row r="3796" spans="1:2" x14ac:dyDescent="0.25">
      <c r="A3796" s="2" t="s">
        <v>11596</v>
      </c>
      <c r="B3796" s="2" t="s">
        <v>6475</v>
      </c>
    </row>
    <row r="3797" spans="1:2" x14ac:dyDescent="0.25">
      <c r="A3797" s="2" t="s">
        <v>11597</v>
      </c>
      <c r="B3797" s="2" t="s">
        <v>11598</v>
      </c>
    </row>
    <row r="3798" spans="1:2" x14ac:dyDescent="0.25">
      <c r="A3798" s="2" t="s">
        <v>11599</v>
      </c>
      <c r="B3798" s="2" t="s">
        <v>6277</v>
      </c>
    </row>
    <row r="3799" spans="1:2" x14ac:dyDescent="0.25">
      <c r="A3799" s="2" t="s">
        <v>11600</v>
      </c>
      <c r="B3799" s="2" t="s">
        <v>11601</v>
      </c>
    </row>
    <row r="3800" spans="1:2" x14ac:dyDescent="0.25">
      <c r="A3800" s="2" t="s">
        <v>11602</v>
      </c>
      <c r="B3800" s="2" t="s">
        <v>11603</v>
      </c>
    </row>
    <row r="3801" spans="1:2" x14ac:dyDescent="0.25">
      <c r="A3801" s="2" t="s">
        <v>11604</v>
      </c>
      <c r="B3801" s="2" t="s">
        <v>11605</v>
      </c>
    </row>
    <row r="3802" spans="1:2" x14ac:dyDescent="0.25">
      <c r="A3802" s="2" t="s">
        <v>11606</v>
      </c>
      <c r="B3802" s="2" t="s">
        <v>11607</v>
      </c>
    </row>
    <row r="3803" spans="1:2" x14ac:dyDescent="0.25">
      <c r="A3803" s="2" t="s">
        <v>11608</v>
      </c>
      <c r="B3803" s="2" t="s">
        <v>11609</v>
      </c>
    </row>
    <row r="3804" spans="1:2" x14ac:dyDescent="0.25">
      <c r="A3804" s="2" t="s">
        <v>11610</v>
      </c>
      <c r="B3804" s="2" t="s">
        <v>11611</v>
      </c>
    </row>
    <row r="3805" spans="1:2" x14ac:dyDescent="0.25">
      <c r="A3805" s="2" t="s">
        <v>11612</v>
      </c>
      <c r="B3805" s="2" t="s">
        <v>11613</v>
      </c>
    </row>
    <row r="3806" spans="1:2" x14ac:dyDescent="0.25">
      <c r="A3806" s="2" t="s">
        <v>11614</v>
      </c>
      <c r="B3806" s="2" t="s">
        <v>4876</v>
      </c>
    </row>
    <row r="3807" spans="1:2" x14ac:dyDescent="0.25">
      <c r="A3807" s="2" t="s">
        <v>11615</v>
      </c>
      <c r="B3807" s="2" t="s">
        <v>6096</v>
      </c>
    </row>
    <row r="3808" spans="1:2" x14ac:dyDescent="0.25">
      <c r="A3808" s="2" t="s">
        <v>11616</v>
      </c>
      <c r="B3808" s="2" t="s">
        <v>5470</v>
      </c>
    </row>
    <row r="3809" spans="1:2" x14ac:dyDescent="0.25">
      <c r="A3809" s="2" t="s">
        <v>11617</v>
      </c>
      <c r="B3809" s="2" t="s">
        <v>7882</v>
      </c>
    </row>
    <row r="3810" spans="1:2" x14ac:dyDescent="0.25">
      <c r="A3810" s="2" t="s">
        <v>11618</v>
      </c>
      <c r="B3810" s="2" t="s">
        <v>11619</v>
      </c>
    </row>
    <row r="3811" spans="1:2" x14ac:dyDescent="0.25">
      <c r="A3811" s="2" t="s">
        <v>11620</v>
      </c>
      <c r="B3811" s="2" t="s">
        <v>4907</v>
      </c>
    </row>
    <row r="3812" spans="1:2" x14ac:dyDescent="0.25">
      <c r="A3812" s="2" t="s">
        <v>11621</v>
      </c>
      <c r="B3812" s="2" t="s">
        <v>11622</v>
      </c>
    </row>
    <row r="3813" spans="1:2" x14ac:dyDescent="0.25">
      <c r="A3813" s="2" t="s">
        <v>11623</v>
      </c>
      <c r="B3813" s="2" t="s">
        <v>11624</v>
      </c>
    </row>
    <row r="3814" spans="1:2" x14ac:dyDescent="0.25">
      <c r="A3814" s="2" t="s">
        <v>11625</v>
      </c>
      <c r="B3814" s="2" t="s">
        <v>6017</v>
      </c>
    </row>
    <row r="3815" spans="1:2" x14ac:dyDescent="0.25">
      <c r="A3815" s="2" t="s">
        <v>11626</v>
      </c>
      <c r="B3815" s="2" t="s">
        <v>11627</v>
      </c>
    </row>
    <row r="3816" spans="1:2" x14ac:dyDescent="0.25">
      <c r="A3816" s="2" t="s">
        <v>11628</v>
      </c>
      <c r="B3816" s="2" t="s">
        <v>11629</v>
      </c>
    </row>
    <row r="3817" spans="1:2" x14ac:dyDescent="0.25">
      <c r="A3817" s="2" t="s">
        <v>11630</v>
      </c>
      <c r="B3817" s="2" t="s">
        <v>11631</v>
      </c>
    </row>
    <row r="3818" spans="1:2" x14ac:dyDescent="0.25">
      <c r="A3818" s="2" t="s">
        <v>11632</v>
      </c>
      <c r="B3818" s="2" t="s">
        <v>11026</v>
      </c>
    </row>
    <row r="3819" spans="1:2" x14ac:dyDescent="0.25">
      <c r="A3819" s="2" t="s">
        <v>11633</v>
      </c>
      <c r="B3819" s="2" t="s">
        <v>11634</v>
      </c>
    </row>
    <row r="3820" spans="1:2" x14ac:dyDescent="0.25">
      <c r="A3820" s="2" t="s">
        <v>11635</v>
      </c>
      <c r="B3820" s="2" t="s">
        <v>7666</v>
      </c>
    </row>
    <row r="3821" spans="1:2" x14ac:dyDescent="0.25">
      <c r="A3821" s="2" t="s">
        <v>11636</v>
      </c>
      <c r="B3821" s="2" t="s">
        <v>11406</v>
      </c>
    </row>
    <row r="3822" spans="1:2" x14ac:dyDescent="0.25">
      <c r="A3822" s="2" t="s">
        <v>11637</v>
      </c>
      <c r="B3822" s="2" t="s">
        <v>11638</v>
      </c>
    </row>
    <row r="3823" spans="1:2" x14ac:dyDescent="0.25">
      <c r="A3823" s="2" t="s">
        <v>11639</v>
      </c>
      <c r="B3823" s="2" t="s">
        <v>11640</v>
      </c>
    </row>
    <row r="3824" spans="1:2" x14ac:dyDescent="0.25">
      <c r="A3824" s="2" t="s">
        <v>11641</v>
      </c>
      <c r="B3824" s="2" t="s">
        <v>11642</v>
      </c>
    </row>
    <row r="3825" spans="1:2" x14ac:dyDescent="0.25">
      <c r="A3825" s="2" t="s">
        <v>11643</v>
      </c>
      <c r="B3825" s="2" t="s">
        <v>11644</v>
      </c>
    </row>
    <row r="3826" spans="1:2" x14ac:dyDescent="0.25">
      <c r="A3826" s="2" t="s">
        <v>11645</v>
      </c>
      <c r="B3826" s="2" t="s">
        <v>11646</v>
      </c>
    </row>
    <row r="3827" spans="1:2" x14ac:dyDescent="0.25">
      <c r="A3827" s="2" t="s">
        <v>11647</v>
      </c>
      <c r="B3827" s="2" t="s">
        <v>6012</v>
      </c>
    </row>
    <row r="3828" spans="1:2" x14ac:dyDescent="0.25">
      <c r="A3828" s="2" t="s">
        <v>11648</v>
      </c>
      <c r="B3828" s="2" t="s">
        <v>7359</v>
      </c>
    </row>
    <row r="3829" spans="1:2" x14ac:dyDescent="0.25">
      <c r="A3829" s="2" t="s">
        <v>11649</v>
      </c>
      <c r="B3829" s="2" t="s">
        <v>11650</v>
      </c>
    </row>
    <row r="3830" spans="1:2" x14ac:dyDescent="0.25">
      <c r="A3830" s="2" t="s">
        <v>11651</v>
      </c>
      <c r="B3830" s="2" t="s">
        <v>11652</v>
      </c>
    </row>
    <row r="3831" spans="1:2" x14ac:dyDescent="0.25">
      <c r="A3831" s="2" t="s">
        <v>11653</v>
      </c>
      <c r="B3831" s="2" t="s">
        <v>6359</v>
      </c>
    </row>
    <row r="3832" spans="1:2" x14ac:dyDescent="0.25">
      <c r="A3832" s="2" t="s">
        <v>11654</v>
      </c>
      <c r="B3832" s="2" t="s">
        <v>8141</v>
      </c>
    </row>
    <row r="3833" spans="1:2" x14ac:dyDescent="0.25">
      <c r="A3833" s="2" t="s">
        <v>11655</v>
      </c>
      <c r="B3833" s="2" t="s">
        <v>11656</v>
      </c>
    </row>
    <row r="3834" spans="1:2" x14ac:dyDescent="0.25">
      <c r="A3834" s="2" t="s">
        <v>11657</v>
      </c>
      <c r="B3834" s="2" t="s">
        <v>11402</v>
      </c>
    </row>
    <row r="3835" spans="1:2" x14ac:dyDescent="0.25">
      <c r="A3835" s="2" t="s">
        <v>11658</v>
      </c>
      <c r="B3835" s="2" t="s">
        <v>11659</v>
      </c>
    </row>
    <row r="3836" spans="1:2" x14ac:dyDescent="0.25">
      <c r="A3836" s="2" t="s">
        <v>11660</v>
      </c>
      <c r="B3836" s="2" t="s">
        <v>11661</v>
      </c>
    </row>
    <row r="3837" spans="1:2" x14ac:dyDescent="0.25">
      <c r="A3837" s="2" t="s">
        <v>11662</v>
      </c>
      <c r="B3837" s="2" t="s">
        <v>11663</v>
      </c>
    </row>
    <row r="3838" spans="1:2" x14ac:dyDescent="0.25">
      <c r="A3838" s="2" t="s">
        <v>11664</v>
      </c>
      <c r="B3838" s="2" t="s">
        <v>11656</v>
      </c>
    </row>
    <row r="3839" spans="1:2" x14ac:dyDescent="0.25">
      <c r="A3839" s="2" t="s">
        <v>11665</v>
      </c>
      <c r="B3839" s="2" t="s">
        <v>11666</v>
      </c>
    </row>
    <row r="3840" spans="1:2" x14ac:dyDescent="0.25">
      <c r="A3840" s="2" t="s">
        <v>11667</v>
      </c>
      <c r="B3840" s="2" t="s">
        <v>11668</v>
      </c>
    </row>
    <row r="3841" spans="1:2" x14ac:dyDescent="0.25">
      <c r="A3841" s="2" t="s">
        <v>11669</v>
      </c>
      <c r="B3841" s="2" t="s">
        <v>5423</v>
      </c>
    </row>
    <row r="3842" spans="1:2" x14ac:dyDescent="0.25">
      <c r="A3842" s="2" t="s">
        <v>11670</v>
      </c>
      <c r="B3842" s="2" t="s">
        <v>10107</v>
      </c>
    </row>
    <row r="3843" spans="1:2" x14ac:dyDescent="0.25">
      <c r="A3843" s="2" t="s">
        <v>11671</v>
      </c>
      <c r="B3843" s="2" t="s">
        <v>11672</v>
      </c>
    </row>
    <row r="3844" spans="1:2" x14ac:dyDescent="0.25">
      <c r="A3844" s="2" t="s">
        <v>11673</v>
      </c>
      <c r="B3844" s="2" t="s">
        <v>11674</v>
      </c>
    </row>
    <row r="3845" spans="1:2" x14ac:dyDescent="0.25">
      <c r="A3845" s="2" t="s">
        <v>11675</v>
      </c>
      <c r="B3845" s="2" t="s">
        <v>6643</v>
      </c>
    </row>
    <row r="3846" spans="1:2" x14ac:dyDescent="0.25">
      <c r="A3846" s="2" t="s">
        <v>11676</v>
      </c>
      <c r="B3846" s="2" t="s">
        <v>11677</v>
      </c>
    </row>
    <row r="3847" spans="1:2" x14ac:dyDescent="0.25">
      <c r="A3847" s="2" t="s">
        <v>11678</v>
      </c>
      <c r="B3847" s="2" t="s">
        <v>7290</v>
      </c>
    </row>
    <row r="3848" spans="1:2" x14ac:dyDescent="0.25">
      <c r="A3848" s="2" t="s">
        <v>11679</v>
      </c>
      <c r="B3848" s="2" t="s">
        <v>11680</v>
      </c>
    </row>
    <row r="3849" spans="1:2" x14ac:dyDescent="0.25">
      <c r="A3849" s="2" t="s">
        <v>11681</v>
      </c>
      <c r="B3849" s="2" t="s">
        <v>11682</v>
      </c>
    </row>
    <row r="3850" spans="1:2" x14ac:dyDescent="0.25">
      <c r="A3850" s="2" t="s">
        <v>11683</v>
      </c>
      <c r="B3850" s="2" t="s">
        <v>6726</v>
      </c>
    </row>
    <row r="3851" spans="1:2" x14ac:dyDescent="0.25">
      <c r="A3851" s="2" t="s">
        <v>11684</v>
      </c>
      <c r="B3851" s="2" t="s">
        <v>11685</v>
      </c>
    </row>
    <row r="3852" spans="1:2" x14ac:dyDescent="0.25">
      <c r="A3852" s="2" t="s">
        <v>11686</v>
      </c>
      <c r="B3852" s="2" t="s">
        <v>11687</v>
      </c>
    </row>
    <row r="3853" spans="1:2" x14ac:dyDescent="0.25">
      <c r="A3853" s="2" t="s">
        <v>11688</v>
      </c>
      <c r="B3853" s="2" t="s">
        <v>11689</v>
      </c>
    </row>
    <row r="3854" spans="1:2" x14ac:dyDescent="0.25">
      <c r="A3854" s="2" t="s">
        <v>11690</v>
      </c>
      <c r="B3854" s="2" t="s">
        <v>11691</v>
      </c>
    </row>
    <row r="3855" spans="1:2" x14ac:dyDescent="0.25">
      <c r="A3855" s="2" t="s">
        <v>11692</v>
      </c>
      <c r="B3855" s="2" t="s">
        <v>11693</v>
      </c>
    </row>
    <row r="3856" spans="1:2" x14ac:dyDescent="0.25">
      <c r="A3856" s="2" t="s">
        <v>11694</v>
      </c>
      <c r="B3856" s="2" t="s">
        <v>7424</v>
      </c>
    </row>
    <row r="3857" spans="1:2" x14ac:dyDescent="0.25">
      <c r="A3857" s="2" t="s">
        <v>11695</v>
      </c>
      <c r="B3857" s="2" t="s">
        <v>7876</v>
      </c>
    </row>
    <row r="3858" spans="1:2" x14ac:dyDescent="0.25">
      <c r="A3858" s="2" t="s">
        <v>11696</v>
      </c>
      <c r="B3858" s="2" t="s">
        <v>11697</v>
      </c>
    </row>
    <row r="3859" spans="1:2" x14ac:dyDescent="0.25">
      <c r="A3859" s="2" t="s">
        <v>11698</v>
      </c>
      <c r="B3859" s="2" t="s">
        <v>11699</v>
      </c>
    </row>
    <row r="3860" spans="1:2" x14ac:dyDescent="0.25">
      <c r="A3860" s="2" t="s">
        <v>11700</v>
      </c>
      <c r="B3860" s="2" t="s">
        <v>11701</v>
      </c>
    </row>
    <row r="3861" spans="1:2" x14ac:dyDescent="0.25">
      <c r="A3861" s="2" t="s">
        <v>11702</v>
      </c>
      <c r="B3861" s="2" t="s">
        <v>11703</v>
      </c>
    </row>
    <row r="3862" spans="1:2" x14ac:dyDescent="0.25">
      <c r="A3862" s="2" t="s">
        <v>11704</v>
      </c>
      <c r="B3862" s="2" t="s">
        <v>11705</v>
      </c>
    </row>
    <row r="3863" spans="1:2" x14ac:dyDescent="0.25">
      <c r="A3863" s="2" t="s">
        <v>11706</v>
      </c>
      <c r="B3863" s="2" t="s">
        <v>11689</v>
      </c>
    </row>
    <row r="3864" spans="1:2" x14ac:dyDescent="0.25">
      <c r="A3864" s="2" t="s">
        <v>11707</v>
      </c>
      <c r="B3864" s="2" t="s">
        <v>8838</v>
      </c>
    </row>
    <row r="3865" spans="1:2" x14ac:dyDescent="0.25">
      <c r="A3865" s="2" t="s">
        <v>11708</v>
      </c>
      <c r="B3865" s="2" t="s">
        <v>11709</v>
      </c>
    </row>
    <row r="3866" spans="1:2" x14ac:dyDescent="0.25">
      <c r="A3866" s="2" t="s">
        <v>11710</v>
      </c>
      <c r="B3866" s="2" t="s">
        <v>11711</v>
      </c>
    </row>
    <row r="3867" spans="1:2" x14ac:dyDescent="0.25">
      <c r="A3867" s="2" t="s">
        <v>11712</v>
      </c>
      <c r="B3867" s="2" t="s">
        <v>11713</v>
      </c>
    </row>
    <row r="3868" spans="1:2" x14ac:dyDescent="0.25">
      <c r="A3868" s="2" t="s">
        <v>11714</v>
      </c>
      <c r="B3868" s="2" t="s">
        <v>11402</v>
      </c>
    </row>
    <row r="3869" spans="1:2" x14ac:dyDescent="0.25">
      <c r="A3869" s="2" t="s">
        <v>11715</v>
      </c>
      <c r="B3869" s="2" t="s">
        <v>9449</v>
      </c>
    </row>
    <row r="3870" spans="1:2" x14ac:dyDescent="0.25">
      <c r="A3870" s="2" t="s">
        <v>11716</v>
      </c>
      <c r="B3870" s="2" t="s">
        <v>11717</v>
      </c>
    </row>
    <row r="3871" spans="1:2" x14ac:dyDescent="0.25">
      <c r="A3871" s="2" t="s">
        <v>11718</v>
      </c>
      <c r="B3871" s="2" t="s">
        <v>8278</v>
      </c>
    </row>
    <row r="3872" spans="1:2" x14ac:dyDescent="0.25">
      <c r="A3872" s="2" t="s">
        <v>11719</v>
      </c>
      <c r="B3872" s="2" t="s">
        <v>5797</v>
      </c>
    </row>
    <row r="3873" spans="1:2" x14ac:dyDescent="0.25">
      <c r="A3873" s="2" t="s">
        <v>11720</v>
      </c>
      <c r="B3873" s="2" t="s">
        <v>11605</v>
      </c>
    </row>
    <row r="3874" spans="1:2" x14ac:dyDescent="0.25">
      <c r="A3874" s="2" t="s">
        <v>11721</v>
      </c>
      <c r="B3874" s="2" t="s">
        <v>11722</v>
      </c>
    </row>
    <row r="3875" spans="1:2" x14ac:dyDescent="0.25">
      <c r="A3875" s="2" t="s">
        <v>11723</v>
      </c>
      <c r="B3875" s="2" t="s">
        <v>11724</v>
      </c>
    </row>
    <row r="3876" spans="1:2" x14ac:dyDescent="0.25">
      <c r="A3876" s="2" t="s">
        <v>11725</v>
      </c>
      <c r="B3876" s="2" t="s">
        <v>11726</v>
      </c>
    </row>
    <row r="3877" spans="1:2" x14ac:dyDescent="0.25">
      <c r="A3877" s="2" t="s">
        <v>11727</v>
      </c>
      <c r="B3877" s="2" t="s">
        <v>11728</v>
      </c>
    </row>
    <row r="3878" spans="1:2" x14ac:dyDescent="0.25">
      <c r="A3878" s="2" t="s">
        <v>11729</v>
      </c>
      <c r="B3878" s="2" t="s">
        <v>11730</v>
      </c>
    </row>
    <row r="3879" spans="1:2" x14ac:dyDescent="0.25">
      <c r="A3879" s="2" t="s">
        <v>11731</v>
      </c>
      <c r="B3879" s="2" t="s">
        <v>6012</v>
      </c>
    </row>
    <row r="3880" spans="1:2" x14ac:dyDescent="0.25">
      <c r="A3880" s="2" t="s">
        <v>11732</v>
      </c>
      <c r="B3880" s="2" t="s">
        <v>11576</v>
      </c>
    </row>
    <row r="3881" spans="1:2" x14ac:dyDescent="0.25">
      <c r="A3881" s="2" t="s">
        <v>11733</v>
      </c>
      <c r="B3881" s="2" t="s">
        <v>9628</v>
      </c>
    </row>
    <row r="3882" spans="1:2" x14ac:dyDescent="0.25">
      <c r="A3882" s="2" t="s">
        <v>11734</v>
      </c>
      <c r="B3882" s="2" t="s">
        <v>11571</v>
      </c>
    </row>
    <row r="3883" spans="1:2" x14ac:dyDescent="0.25">
      <c r="A3883" s="2" t="s">
        <v>11735</v>
      </c>
      <c r="B3883" s="2" t="s">
        <v>11736</v>
      </c>
    </row>
    <row r="3884" spans="1:2" x14ac:dyDescent="0.25">
      <c r="A3884" s="2" t="s">
        <v>11737</v>
      </c>
      <c r="B3884" s="2" t="s">
        <v>10087</v>
      </c>
    </row>
    <row r="3885" spans="1:2" x14ac:dyDescent="0.25">
      <c r="A3885" s="2" t="s">
        <v>11738</v>
      </c>
      <c r="B3885" s="2" t="s">
        <v>11739</v>
      </c>
    </row>
    <row r="3886" spans="1:2" x14ac:dyDescent="0.25">
      <c r="A3886" s="2" t="s">
        <v>11740</v>
      </c>
      <c r="B3886" s="2" t="s">
        <v>5695</v>
      </c>
    </row>
    <row r="3887" spans="1:2" x14ac:dyDescent="0.25">
      <c r="A3887" s="2" t="s">
        <v>11741</v>
      </c>
      <c r="B3887" s="2" t="s">
        <v>6349</v>
      </c>
    </row>
    <row r="3888" spans="1:2" x14ac:dyDescent="0.25">
      <c r="A3888" s="2" t="s">
        <v>11742</v>
      </c>
      <c r="B3888" s="2" t="s">
        <v>11743</v>
      </c>
    </row>
    <row r="3889" spans="1:2" x14ac:dyDescent="0.25">
      <c r="A3889" s="2" t="s">
        <v>11744</v>
      </c>
      <c r="B3889" s="2" t="s">
        <v>11745</v>
      </c>
    </row>
    <row r="3890" spans="1:2" x14ac:dyDescent="0.25">
      <c r="A3890" s="2" t="s">
        <v>11746</v>
      </c>
      <c r="B3890" s="2" t="s">
        <v>9913</v>
      </c>
    </row>
    <row r="3891" spans="1:2" x14ac:dyDescent="0.25">
      <c r="A3891" s="2" t="s">
        <v>11747</v>
      </c>
      <c r="B3891" s="2" t="s">
        <v>11748</v>
      </c>
    </row>
    <row r="3892" spans="1:2" x14ac:dyDescent="0.25">
      <c r="A3892" s="2" t="s">
        <v>11749</v>
      </c>
      <c r="B3892" s="2" t="s">
        <v>11750</v>
      </c>
    </row>
    <row r="3893" spans="1:2" x14ac:dyDescent="0.25">
      <c r="A3893" s="2" t="s">
        <v>11751</v>
      </c>
      <c r="B3893" s="2" t="s">
        <v>11752</v>
      </c>
    </row>
    <row r="3894" spans="1:2" x14ac:dyDescent="0.25">
      <c r="A3894" s="2" t="s">
        <v>11753</v>
      </c>
      <c r="B3894" s="2" t="s">
        <v>11754</v>
      </c>
    </row>
    <row r="3895" spans="1:2" x14ac:dyDescent="0.25">
      <c r="A3895" s="2" t="s">
        <v>11755</v>
      </c>
      <c r="B3895" s="2" t="s">
        <v>9032</v>
      </c>
    </row>
    <row r="3896" spans="1:2" x14ac:dyDescent="0.25">
      <c r="A3896" s="2" t="s">
        <v>11756</v>
      </c>
      <c r="B3896" s="2" t="s">
        <v>11757</v>
      </c>
    </row>
    <row r="3897" spans="1:2" x14ac:dyDescent="0.25">
      <c r="A3897" s="2" t="s">
        <v>11758</v>
      </c>
      <c r="B3897" s="2" t="s">
        <v>5677</v>
      </c>
    </row>
    <row r="3898" spans="1:2" x14ac:dyDescent="0.25">
      <c r="A3898" s="2" t="s">
        <v>11759</v>
      </c>
      <c r="B3898" s="2" t="s">
        <v>10789</v>
      </c>
    </row>
    <row r="3899" spans="1:2" x14ac:dyDescent="0.25">
      <c r="A3899" s="2" t="s">
        <v>11760</v>
      </c>
      <c r="B3899" s="2" t="s">
        <v>11761</v>
      </c>
    </row>
    <row r="3900" spans="1:2" x14ac:dyDescent="0.25">
      <c r="A3900" s="2" t="s">
        <v>11762</v>
      </c>
      <c r="B3900" s="2" t="s">
        <v>4719</v>
      </c>
    </row>
    <row r="3901" spans="1:2" x14ac:dyDescent="0.25">
      <c r="A3901" s="2" t="s">
        <v>11763</v>
      </c>
      <c r="B3901" s="2" t="s">
        <v>11764</v>
      </c>
    </row>
    <row r="3902" spans="1:2" x14ac:dyDescent="0.25">
      <c r="A3902" s="2" t="s">
        <v>11765</v>
      </c>
      <c r="B3902" s="2" t="s">
        <v>11766</v>
      </c>
    </row>
    <row r="3903" spans="1:2" x14ac:dyDescent="0.25">
      <c r="A3903" s="2" t="s">
        <v>11767</v>
      </c>
      <c r="B3903" s="2" t="s">
        <v>11768</v>
      </c>
    </row>
    <row r="3904" spans="1:2" x14ac:dyDescent="0.25">
      <c r="A3904" s="2" t="s">
        <v>11769</v>
      </c>
      <c r="B3904" s="2" t="s">
        <v>11361</v>
      </c>
    </row>
    <row r="3905" spans="1:2" x14ac:dyDescent="0.25">
      <c r="A3905" s="2" t="s">
        <v>11770</v>
      </c>
      <c r="B3905" s="2" t="s">
        <v>11771</v>
      </c>
    </row>
    <row r="3906" spans="1:2" x14ac:dyDescent="0.25">
      <c r="A3906" s="2" t="s">
        <v>11772</v>
      </c>
      <c r="B3906" s="2" t="s">
        <v>11773</v>
      </c>
    </row>
    <row r="3907" spans="1:2" x14ac:dyDescent="0.25">
      <c r="A3907" s="2" t="s">
        <v>11774</v>
      </c>
      <c r="B3907" s="2" t="s">
        <v>10891</v>
      </c>
    </row>
    <row r="3908" spans="1:2" x14ac:dyDescent="0.25">
      <c r="A3908" s="2" t="s">
        <v>11775</v>
      </c>
      <c r="B3908" s="2" t="s">
        <v>11776</v>
      </c>
    </row>
    <row r="3909" spans="1:2" x14ac:dyDescent="0.25">
      <c r="A3909" s="2" t="s">
        <v>11777</v>
      </c>
      <c r="B3909" s="2" t="s">
        <v>10061</v>
      </c>
    </row>
    <row r="3910" spans="1:2" x14ac:dyDescent="0.25">
      <c r="A3910" s="2" t="s">
        <v>11778</v>
      </c>
      <c r="B3910" s="2" t="s">
        <v>11779</v>
      </c>
    </row>
    <row r="3911" spans="1:2" x14ac:dyDescent="0.25">
      <c r="A3911" s="2" t="s">
        <v>11780</v>
      </c>
      <c r="B3911" s="2" t="s">
        <v>11781</v>
      </c>
    </row>
    <row r="3912" spans="1:2" x14ac:dyDescent="0.25">
      <c r="A3912" s="2" t="s">
        <v>11782</v>
      </c>
      <c r="B3912" s="2" t="s">
        <v>11783</v>
      </c>
    </row>
    <row r="3913" spans="1:2" x14ac:dyDescent="0.25">
      <c r="A3913" s="2" t="s">
        <v>11784</v>
      </c>
      <c r="B3913" s="2" t="s">
        <v>6558</v>
      </c>
    </row>
    <row r="3914" spans="1:2" x14ac:dyDescent="0.25">
      <c r="A3914" s="2" t="s">
        <v>11785</v>
      </c>
      <c r="B3914" s="2" t="s">
        <v>11786</v>
      </c>
    </row>
    <row r="3915" spans="1:2" x14ac:dyDescent="0.25">
      <c r="A3915" s="2" t="s">
        <v>11787</v>
      </c>
      <c r="B3915" s="2" t="s">
        <v>5871</v>
      </c>
    </row>
    <row r="3916" spans="1:2" x14ac:dyDescent="0.25">
      <c r="A3916" s="2" t="s">
        <v>11788</v>
      </c>
      <c r="B3916" s="2" t="s">
        <v>11789</v>
      </c>
    </row>
    <row r="3917" spans="1:2" x14ac:dyDescent="0.25">
      <c r="A3917" s="2" t="s">
        <v>11790</v>
      </c>
      <c r="B3917" s="2" t="s">
        <v>11791</v>
      </c>
    </row>
    <row r="3918" spans="1:2" x14ac:dyDescent="0.25">
      <c r="A3918" s="2" t="s">
        <v>11792</v>
      </c>
      <c r="B3918" s="2" t="s">
        <v>10717</v>
      </c>
    </row>
    <row r="3919" spans="1:2" x14ac:dyDescent="0.25">
      <c r="A3919" s="2" t="s">
        <v>11793</v>
      </c>
      <c r="B3919" s="2" t="s">
        <v>10308</v>
      </c>
    </row>
    <row r="3920" spans="1:2" ht="31.5" x14ac:dyDescent="0.25">
      <c r="A3920" s="2" t="s">
        <v>11794</v>
      </c>
      <c r="B3920" s="2" t="s">
        <v>11795</v>
      </c>
    </row>
    <row r="3921" spans="1:2" x14ac:dyDescent="0.25">
      <c r="A3921" s="2" t="s">
        <v>11796</v>
      </c>
      <c r="B3921" s="2" t="s">
        <v>11797</v>
      </c>
    </row>
    <row r="3922" spans="1:2" x14ac:dyDescent="0.25">
      <c r="A3922" s="2" t="s">
        <v>11798</v>
      </c>
      <c r="B3922" s="2" t="s">
        <v>11367</v>
      </c>
    </row>
    <row r="3923" spans="1:2" x14ac:dyDescent="0.25">
      <c r="A3923" s="2" t="s">
        <v>11799</v>
      </c>
      <c r="B3923" s="2" t="s">
        <v>11566</v>
      </c>
    </row>
    <row r="3924" spans="1:2" x14ac:dyDescent="0.25">
      <c r="A3924" s="2" t="s">
        <v>11800</v>
      </c>
      <c r="B3924" s="2" t="s">
        <v>8116</v>
      </c>
    </row>
    <row r="3925" spans="1:2" x14ac:dyDescent="0.25">
      <c r="A3925" s="2" t="s">
        <v>11801</v>
      </c>
      <c r="B3925" s="2" t="s">
        <v>7647</v>
      </c>
    </row>
    <row r="3926" spans="1:2" x14ac:dyDescent="0.25">
      <c r="A3926" s="2" t="s">
        <v>11802</v>
      </c>
      <c r="B3926" s="2" t="s">
        <v>8108</v>
      </c>
    </row>
    <row r="3927" spans="1:2" x14ac:dyDescent="0.25">
      <c r="A3927" s="2" t="s">
        <v>11803</v>
      </c>
      <c r="B3927" s="2" t="s">
        <v>11768</v>
      </c>
    </row>
    <row r="3928" spans="1:2" x14ac:dyDescent="0.25">
      <c r="A3928" s="2" t="s">
        <v>11804</v>
      </c>
      <c r="B3928" s="2" t="s">
        <v>5709</v>
      </c>
    </row>
    <row r="3929" spans="1:2" x14ac:dyDescent="0.25">
      <c r="A3929" s="2" t="s">
        <v>11805</v>
      </c>
      <c r="B3929" s="2" t="s">
        <v>7359</v>
      </c>
    </row>
    <row r="3930" spans="1:2" x14ac:dyDescent="0.25">
      <c r="A3930" s="2" t="s">
        <v>11806</v>
      </c>
      <c r="B3930" s="2" t="s">
        <v>11807</v>
      </c>
    </row>
    <row r="3931" spans="1:2" x14ac:dyDescent="0.25">
      <c r="A3931" s="2" t="s">
        <v>11808</v>
      </c>
      <c r="B3931" s="2" t="s">
        <v>8649</v>
      </c>
    </row>
    <row r="3932" spans="1:2" x14ac:dyDescent="0.25">
      <c r="A3932" s="2" t="s">
        <v>11809</v>
      </c>
      <c r="B3932" s="2" t="s">
        <v>5036</v>
      </c>
    </row>
    <row r="3933" spans="1:2" x14ac:dyDescent="0.25">
      <c r="A3933" s="2" t="s">
        <v>11810</v>
      </c>
      <c r="B3933" s="2" t="s">
        <v>7651</v>
      </c>
    </row>
    <row r="3934" spans="1:2" x14ac:dyDescent="0.25">
      <c r="A3934" s="2" t="s">
        <v>11811</v>
      </c>
      <c r="B3934" s="2" t="s">
        <v>11709</v>
      </c>
    </row>
    <row r="3935" spans="1:2" x14ac:dyDescent="0.25">
      <c r="A3935" s="2" t="s">
        <v>11812</v>
      </c>
      <c r="B3935" s="2" t="s">
        <v>11813</v>
      </c>
    </row>
    <row r="3936" spans="1:2" x14ac:dyDescent="0.25">
      <c r="A3936" s="2" t="s">
        <v>11814</v>
      </c>
      <c r="B3936" s="2" t="s">
        <v>11815</v>
      </c>
    </row>
    <row r="3937" spans="1:2" x14ac:dyDescent="0.25">
      <c r="A3937" s="2" t="s">
        <v>11816</v>
      </c>
      <c r="B3937" s="2" t="s">
        <v>11817</v>
      </c>
    </row>
    <row r="3938" spans="1:2" x14ac:dyDescent="0.25">
      <c r="A3938" s="2" t="s">
        <v>11818</v>
      </c>
      <c r="B3938" s="2" t="s">
        <v>11819</v>
      </c>
    </row>
    <row r="3939" spans="1:2" x14ac:dyDescent="0.25">
      <c r="A3939" s="2" t="s">
        <v>11820</v>
      </c>
      <c r="B3939" s="2" t="s">
        <v>11821</v>
      </c>
    </row>
    <row r="3940" spans="1:2" x14ac:dyDescent="0.25">
      <c r="A3940" s="2" t="s">
        <v>11822</v>
      </c>
      <c r="B3940" s="2" t="s">
        <v>11823</v>
      </c>
    </row>
    <row r="3941" spans="1:2" x14ac:dyDescent="0.25">
      <c r="A3941" s="2" t="s">
        <v>11824</v>
      </c>
      <c r="B3941" s="2" t="s">
        <v>11825</v>
      </c>
    </row>
    <row r="3942" spans="1:2" x14ac:dyDescent="0.25">
      <c r="A3942" s="2" t="s">
        <v>11826</v>
      </c>
      <c r="B3942" s="2" t="s">
        <v>11827</v>
      </c>
    </row>
    <row r="3943" spans="1:2" x14ac:dyDescent="0.25">
      <c r="A3943" s="2" t="s">
        <v>11828</v>
      </c>
      <c r="B3943" s="2" t="s">
        <v>7882</v>
      </c>
    </row>
    <row r="3944" spans="1:2" x14ac:dyDescent="0.25">
      <c r="A3944" s="2" t="s">
        <v>11829</v>
      </c>
      <c r="B3944" s="2" t="s">
        <v>11830</v>
      </c>
    </row>
    <row r="3945" spans="1:2" x14ac:dyDescent="0.25">
      <c r="A3945" s="2" t="s">
        <v>11831</v>
      </c>
      <c r="B3945" s="2" t="s">
        <v>11499</v>
      </c>
    </row>
    <row r="3946" spans="1:2" x14ac:dyDescent="0.25">
      <c r="A3946" s="2" t="s">
        <v>11832</v>
      </c>
      <c r="B3946" s="2" t="s">
        <v>11833</v>
      </c>
    </row>
    <row r="3947" spans="1:2" x14ac:dyDescent="0.25">
      <c r="A3947" s="2" t="s">
        <v>11834</v>
      </c>
      <c r="B3947" s="2" t="s">
        <v>11835</v>
      </c>
    </row>
    <row r="3948" spans="1:2" x14ac:dyDescent="0.25">
      <c r="A3948" s="2" t="s">
        <v>11836</v>
      </c>
      <c r="B3948" s="2" t="s">
        <v>11837</v>
      </c>
    </row>
    <row r="3949" spans="1:2" x14ac:dyDescent="0.25">
      <c r="A3949" s="2" t="s">
        <v>11838</v>
      </c>
      <c r="B3949" s="2" t="s">
        <v>11786</v>
      </c>
    </row>
    <row r="3950" spans="1:2" x14ac:dyDescent="0.25">
      <c r="A3950" s="2" t="s">
        <v>11839</v>
      </c>
      <c r="B3950" s="2" t="s">
        <v>8198</v>
      </c>
    </row>
    <row r="3951" spans="1:2" x14ac:dyDescent="0.25">
      <c r="A3951" s="2" t="s">
        <v>11840</v>
      </c>
      <c r="B3951" s="2" t="s">
        <v>9831</v>
      </c>
    </row>
    <row r="3952" spans="1:2" x14ac:dyDescent="0.25">
      <c r="A3952" s="2" t="s">
        <v>11841</v>
      </c>
      <c r="B3952" s="2" t="s">
        <v>11842</v>
      </c>
    </row>
    <row r="3953" spans="1:2" x14ac:dyDescent="0.25">
      <c r="A3953" s="2" t="s">
        <v>11843</v>
      </c>
      <c r="B3953" s="2" t="s">
        <v>11427</v>
      </c>
    </row>
    <row r="3954" spans="1:2" x14ac:dyDescent="0.25">
      <c r="A3954" s="2" t="s">
        <v>11844</v>
      </c>
      <c r="B3954" s="2" t="s">
        <v>6351</v>
      </c>
    </row>
    <row r="3955" spans="1:2" x14ac:dyDescent="0.25">
      <c r="A3955" s="2" t="s">
        <v>11845</v>
      </c>
      <c r="B3955" s="2" t="s">
        <v>11846</v>
      </c>
    </row>
    <row r="3956" spans="1:2" x14ac:dyDescent="0.25">
      <c r="A3956" s="2" t="s">
        <v>11847</v>
      </c>
      <c r="B3956" s="2" t="s">
        <v>11846</v>
      </c>
    </row>
    <row r="3957" spans="1:2" x14ac:dyDescent="0.25">
      <c r="A3957" s="2" t="s">
        <v>11848</v>
      </c>
      <c r="B3957" s="2" t="s">
        <v>11849</v>
      </c>
    </row>
    <row r="3958" spans="1:2" x14ac:dyDescent="0.25">
      <c r="A3958" s="2" t="s">
        <v>11850</v>
      </c>
      <c r="B3958" s="2" t="s">
        <v>11406</v>
      </c>
    </row>
    <row r="3959" spans="1:2" x14ac:dyDescent="0.25">
      <c r="A3959" s="2" t="s">
        <v>11851</v>
      </c>
      <c r="B3959" s="2" t="s">
        <v>11852</v>
      </c>
    </row>
    <row r="3960" spans="1:2" x14ac:dyDescent="0.25">
      <c r="A3960" s="2" t="s">
        <v>11853</v>
      </c>
      <c r="B3960" s="2" t="s">
        <v>11691</v>
      </c>
    </row>
    <row r="3961" spans="1:2" x14ac:dyDescent="0.25">
      <c r="A3961" s="2" t="s">
        <v>11854</v>
      </c>
      <c r="B3961" s="2" t="s">
        <v>11797</v>
      </c>
    </row>
    <row r="3962" spans="1:2" x14ac:dyDescent="0.25">
      <c r="A3962" s="2" t="s">
        <v>11855</v>
      </c>
      <c r="B3962" s="2" t="s">
        <v>11856</v>
      </c>
    </row>
    <row r="3963" spans="1:2" x14ac:dyDescent="0.25">
      <c r="A3963" s="2" t="s">
        <v>11857</v>
      </c>
      <c r="B3963" s="2" t="s">
        <v>6114</v>
      </c>
    </row>
    <row r="3964" spans="1:2" x14ac:dyDescent="0.25">
      <c r="A3964" s="2" t="s">
        <v>11858</v>
      </c>
      <c r="B3964" s="2" t="s">
        <v>7831</v>
      </c>
    </row>
    <row r="3965" spans="1:2" x14ac:dyDescent="0.25">
      <c r="A3965" s="2" t="s">
        <v>11859</v>
      </c>
      <c r="B3965" s="2" t="s">
        <v>11483</v>
      </c>
    </row>
    <row r="3966" spans="1:2" x14ac:dyDescent="0.25">
      <c r="A3966" s="2" t="s">
        <v>11860</v>
      </c>
      <c r="B3966" s="2" t="s">
        <v>6084</v>
      </c>
    </row>
    <row r="3967" spans="1:2" x14ac:dyDescent="0.25">
      <c r="A3967" s="2" t="s">
        <v>11861</v>
      </c>
      <c r="B3967" s="2" t="s">
        <v>6355</v>
      </c>
    </row>
    <row r="3968" spans="1:2" x14ac:dyDescent="0.25">
      <c r="A3968" s="2" t="s">
        <v>11862</v>
      </c>
      <c r="B3968" s="2" t="s">
        <v>11863</v>
      </c>
    </row>
    <row r="3969" spans="1:2" x14ac:dyDescent="0.25">
      <c r="A3969" s="2" t="s">
        <v>11864</v>
      </c>
      <c r="B3969" s="2" t="s">
        <v>6947</v>
      </c>
    </row>
    <row r="3970" spans="1:2" x14ac:dyDescent="0.25">
      <c r="A3970" s="2" t="s">
        <v>11865</v>
      </c>
      <c r="B3970" s="2" t="s">
        <v>11866</v>
      </c>
    </row>
    <row r="3971" spans="1:2" x14ac:dyDescent="0.25">
      <c r="A3971" s="2" t="s">
        <v>11867</v>
      </c>
      <c r="B3971" s="2" t="s">
        <v>11868</v>
      </c>
    </row>
    <row r="3972" spans="1:2" x14ac:dyDescent="0.25">
      <c r="A3972" s="2" t="s">
        <v>11869</v>
      </c>
      <c r="B3972" s="2" t="s">
        <v>11870</v>
      </c>
    </row>
    <row r="3973" spans="1:2" x14ac:dyDescent="0.25">
      <c r="A3973" s="2" t="s">
        <v>11871</v>
      </c>
      <c r="B3973" s="2" t="s">
        <v>11370</v>
      </c>
    </row>
    <row r="3974" spans="1:2" x14ac:dyDescent="0.25">
      <c r="A3974" s="2" t="s">
        <v>11872</v>
      </c>
      <c r="B3974" s="2" t="s">
        <v>6277</v>
      </c>
    </row>
    <row r="3975" spans="1:2" x14ac:dyDescent="0.25">
      <c r="A3975" s="2" t="s">
        <v>11873</v>
      </c>
      <c r="B3975" s="2" t="s">
        <v>11874</v>
      </c>
    </row>
    <row r="3976" spans="1:2" x14ac:dyDescent="0.25">
      <c r="A3976" s="2" t="s">
        <v>11875</v>
      </c>
      <c r="B3976" s="2" t="s">
        <v>8830</v>
      </c>
    </row>
    <row r="3977" spans="1:2" ht="15.75" customHeight="1" x14ac:dyDescent="0.25">
      <c r="A3977" s="2" t="s">
        <v>11876</v>
      </c>
      <c r="B3977" s="2" t="s">
        <v>6829</v>
      </c>
    </row>
    <row r="3978" spans="1:2" x14ac:dyDescent="0.25">
      <c r="A3978" s="2" t="s">
        <v>11877</v>
      </c>
      <c r="B3978" s="2" t="s">
        <v>11878</v>
      </c>
    </row>
    <row r="3979" spans="1:2" x14ac:dyDescent="0.25">
      <c r="A3979" s="2" t="s">
        <v>11879</v>
      </c>
      <c r="B3979" s="2" t="s">
        <v>8198</v>
      </c>
    </row>
    <row r="3980" spans="1:2" x14ac:dyDescent="0.25">
      <c r="A3980" s="2" t="s">
        <v>11880</v>
      </c>
      <c r="B3980" s="2" t="s">
        <v>7757</v>
      </c>
    </row>
    <row r="3981" spans="1:2" x14ac:dyDescent="0.25">
      <c r="A3981" s="2" t="s">
        <v>11881</v>
      </c>
      <c r="B3981" s="2" t="s">
        <v>10295</v>
      </c>
    </row>
    <row r="3982" spans="1:2" x14ac:dyDescent="0.25">
      <c r="A3982" s="2" t="s">
        <v>11882</v>
      </c>
      <c r="B3982" s="2" t="s">
        <v>9607</v>
      </c>
    </row>
    <row r="3983" spans="1:2" x14ac:dyDescent="0.25">
      <c r="A3983" s="2" t="s">
        <v>11883</v>
      </c>
      <c r="B3983" s="2" t="s">
        <v>9546</v>
      </c>
    </row>
    <row r="3984" spans="1:2" x14ac:dyDescent="0.25">
      <c r="A3984" s="2" t="s">
        <v>11884</v>
      </c>
      <c r="B3984" s="2" t="s">
        <v>11885</v>
      </c>
    </row>
    <row r="3985" spans="1:2" x14ac:dyDescent="0.25">
      <c r="A3985" s="2" t="s">
        <v>11886</v>
      </c>
      <c r="B3985" s="2" t="s">
        <v>11887</v>
      </c>
    </row>
    <row r="3986" spans="1:2" x14ac:dyDescent="0.25">
      <c r="A3986" s="2" t="s">
        <v>11888</v>
      </c>
      <c r="B3986" s="2" t="s">
        <v>8100</v>
      </c>
    </row>
    <row r="3987" spans="1:2" x14ac:dyDescent="0.25">
      <c r="A3987" s="2" t="s">
        <v>11889</v>
      </c>
      <c r="B3987" s="2" t="s">
        <v>11890</v>
      </c>
    </row>
    <row r="3988" spans="1:2" x14ac:dyDescent="0.25">
      <c r="A3988" s="2" t="s">
        <v>11891</v>
      </c>
      <c r="B3988" s="2" t="s">
        <v>5556</v>
      </c>
    </row>
    <row r="3989" spans="1:2" x14ac:dyDescent="0.25">
      <c r="A3989" s="2" t="s">
        <v>11892</v>
      </c>
      <c r="B3989" s="2" t="s">
        <v>11893</v>
      </c>
    </row>
    <row r="3990" spans="1:2" x14ac:dyDescent="0.25">
      <c r="A3990" s="2" t="s">
        <v>11894</v>
      </c>
      <c r="B3990" s="2" t="s">
        <v>11895</v>
      </c>
    </row>
    <row r="3991" spans="1:2" x14ac:dyDescent="0.25">
      <c r="A3991" s="2" t="s">
        <v>11896</v>
      </c>
      <c r="B3991" s="2" t="s">
        <v>11897</v>
      </c>
    </row>
    <row r="3992" spans="1:2" x14ac:dyDescent="0.25">
      <c r="A3992" s="2" t="s">
        <v>11898</v>
      </c>
      <c r="B3992" s="2" t="s">
        <v>10537</v>
      </c>
    </row>
    <row r="3993" spans="1:2" x14ac:dyDescent="0.25">
      <c r="A3993" s="2" t="s">
        <v>11899</v>
      </c>
      <c r="B3993" s="2" t="s">
        <v>11900</v>
      </c>
    </row>
    <row r="3994" spans="1:2" x14ac:dyDescent="0.25">
      <c r="A3994" s="2" t="s">
        <v>11901</v>
      </c>
      <c r="B3994" s="2" t="s">
        <v>11902</v>
      </c>
    </row>
    <row r="3995" spans="1:2" x14ac:dyDescent="0.25">
      <c r="A3995" s="2" t="s">
        <v>11903</v>
      </c>
      <c r="B3995" s="2" t="s">
        <v>11652</v>
      </c>
    </row>
    <row r="3996" spans="1:2" x14ac:dyDescent="0.25">
      <c r="A3996" s="2" t="s">
        <v>11904</v>
      </c>
      <c r="B3996" s="2" t="s">
        <v>11905</v>
      </c>
    </row>
  </sheetData>
  <mergeCells count="2">
    <mergeCell ref="A1:B1"/>
    <mergeCell ref="A2:B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34"/>
  <sheetViews>
    <sheetView zoomScaleNormal="100" workbookViewId="0">
      <selection activeCell="B3" sqref="B3"/>
    </sheetView>
  </sheetViews>
  <sheetFormatPr defaultRowHeight="16.5" x14ac:dyDescent="0.25"/>
  <cols>
    <col min="1" max="1" width="5.25" style="4" customWidth="1"/>
    <col min="2" max="2" width="52" style="4" customWidth="1"/>
    <col min="3" max="3" width="37.75" style="8" customWidth="1"/>
    <col min="4" max="4" width="70" style="4" customWidth="1"/>
    <col min="5" max="5" width="15" style="4" customWidth="1"/>
    <col min="6" max="6" width="9.625" style="4" customWidth="1"/>
    <col min="7" max="7" width="18.75" style="4" customWidth="1"/>
    <col min="8" max="16384" width="9" style="14"/>
  </cols>
  <sheetData>
    <row r="1" spans="1:7" s="17" customFormat="1" x14ac:dyDescent="0.25">
      <c r="A1" s="27" t="s">
        <v>473</v>
      </c>
      <c r="B1" s="27"/>
      <c r="C1" s="27"/>
      <c r="D1" s="27"/>
      <c r="E1" s="27"/>
      <c r="F1" s="27"/>
      <c r="G1" s="27"/>
    </row>
    <row r="2" spans="1:7" s="17" customFormat="1" x14ac:dyDescent="0.25">
      <c r="A2" s="28" t="s">
        <v>20</v>
      </c>
      <c r="B2" s="28"/>
      <c r="C2" s="28"/>
      <c r="D2" s="28"/>
      <c r="E2" s="28"/>
      <c r="F2" s="28"/>
      <c r="G2" s="28"/>
    </row>
    <row r="3" spans="1:7" s="17" customFormat="1" x14ac:dyDescent="0.25">
      <c r="A3" s="4"/>
      <c r="B3" s="5"/>
      <c r="C3" s="4"/>
      <c r="D3" s="4"/>
      <c r="E3" s="4"/>
      <c r="F3" s="4"/>
      <c r="G3" s="4"/>
    </row>
    <row r="4" spans="1:7" s="17" customFormat="1" x14ac:dyDescent="0.25">
      <c r="B4" s="13" t="s">
        <v>46</v>
      </c>
      <c r="C4" s="7"/>
      <c r="D4" s="6"/>
      <c r="E4" s="6"/>
      <c r="F4" s="6"/>
      <c r="G4" s="4"/>
    </row>
    <row r="5" spans="1:7" s="17" customFormat="1" x14ac:dyDescent="0.25">
      <c r="B5" s="4"/>
      <c r="C5" s="5"/>
      <c r="D5" s="4"/>
      <c r="E5" s="4"/>
      <c r="F5" s="4"/>
      <c r="G5" s="4"/>
    </row>
    <row r="6" spans="1:7" s="17" customFormat="1" x14ac:dyDescent="0.25">
      <c r="B6" s="4" t="s">
        <v>24</v>
      </c>
      <c r="C6" s="5" t="s">
        <v>1</v>
      </c>
      <c r="D6" s="4" t="s">
        <v>25</v>
      </c>
      <c r="E6" s="4" t="s">
        <v>2</v>
      </c>
      <c r="F6" s="4"/>
      <c r="G6" s="4"/>
    </row>
    <row r="7" spans="1:7" s="17" customFormat="1" x14ac:dyDescent="0.25">
      <c r="B7" s="4" t="s">
        <v>26</v>
      </c>
      <c r="C7" s="5" t="s">
        <v>27</v>
      </c>
      <c r="D7" s="4" t="s">
        <v>28</v>
      </c>
      <c r="E7" s="4" t="s">
        <v>3</v>
      </c>
      <c r="F7" s="4"/>
      <c r="G7" s="4"/>
    </row>
    <row r="8" spans="1:7" s="17" customFormat="1" x14ac:dyDescent="0.25">
      <c r="B8" s="4" t="s">
        <v>29</v>
      </c>
      <c r="C8" s="5" t="s">
        <v>4</v>
      </c>
      <c r="D8" s="4" t="s">
        <v>30</v>
      </c>
      <c r="E8" s="4" t="s">
        <v>5</v>
      </c>
      <c r="F8" s="4"/>
      <c r="G8" s="4"/>
    </row>
    <row r="9" spans="1:7" s="17" customFormat="1" x14ac:dyDescent="0.25">
      <c r="B9" s="4" t="s">
        <v>31</v>
      </c>
      <c r="C9" s="5" t="s">
        <v>6</v>
      </c>
      <c r="D9" s="4" t="s">
        <v>467</v>
      </c>
      <c r="E9" s="4" t="s">
        <v>7</v>
      </c>
      <c r="F9" s="4"/>
      <c r="G9" s="4"/>
    </row>
    <row r="10" spans="1:7" s="17" customFormat="1" x14ac:dyDescent="0.25">
      <c r="B10" s="4" t="s">
        <v>32</v>
      </c>
      <c r="C10" s="5" t="s">
        <v>8</v>
      </c>
      <c r="D10" s="4" t="s">
        <v>33</v>
      </c>
      <c r="E10" s="4" t="s">
        <v>9</v>
      </c>
      <c r="F10" s="4"/>
      <c r="G10" s="4"/>
    </row>
    <row r="11" spans="1:7" s="17" customFormat="1" x14ac:dyDescent="0.25">
      <c r="B11" s="4" t="s">
        <v>34</v>
      </c>
      <c r="C11" s="5" t="s">
        <v>10</v>
      </c>
      <c r="D11" s="4" t="s">
        <v>35</v>
      </c>
      <c r="E11" s="4" t="s">
        <v>11</v>
      </c>
      <c r="F11" s="4"/>
      <c r="G11" s="4"/>
    </row>
    <row r="12" spans="1:7" s="17" customFormat="1" x14ac:dyDescent="0.25">
      <c r="B12" s="4" t="s">
        <v>36</v>
      </c>
      <c r="C12" s="5" t="s">
        <v>12</v>
      </c>
      <c r="D12" s="4" t="s">
        <v>37</v>
      </c>
      <c r="E12" s="4" t="s">
        <v>13</v>
      </c>
      <c r="F12" s="4"/>
      <c r="G12" s="4"/>
    </row>
    <row r="13" spans="1:7" s="17" customFormat="1" x14ac:dyDescent="0.25">
      <c r="B13" s="4" t="s">
        <v>38</v>
      </c>
      <c r="C13" s="5" t="s">
        <v>39</v>
      </c>
      <c r="D13" s="4" t="s">
        <v>40</v>
      </c>
      <c r="E13" s="6" t="s">
        <v>41</v>
      </c>
      <c r="F13" s="6"/>
      <c r="G13" s="4"/>
    </row>
    <row r="14" spans="1:7" s="17" customFormat="1" x14ac:dyDescent="0.25">
      <c r="A14" s="4"/>
      <c r="B14" s="5"/>
      <c r="C14" s="4"/>
      <c r="D14" s="4"/>
      <c r="E14" s="4"/>
      <c r="F14" s="4"/>
      <c r="G14" s="4"/>
    </row>
    <row r="15" spans="1:7" s="9" customFormat="1" ht="15.75" x14ac:dyDescent="0.25">
      <c r="A15" s="9" t="s">
        <v>433</v>
      </c>
      <c r="B15" s="9" t="s">
        <v>14</v>
      </c>
      <c r="C15" s="9" t="s">
        <v>476</v>
      </c>
      <c r="D15" s="9" t="s">
        <v>15</v>
      </c>
      <c r="E15" s="9" t="s">
        <v>16</v>
      </c>
      <c r="F15" s="9" t="s">
        <v>17</v>
      </c>
      <c r="G15" s="9" t="s">
        <v>18</v>
      </c>
    </row>
    <row r="16" spans="1:7" x14ac:dyDescent="0.25">
      <c r="A16" s="4">
        <v>1</v>
      </c>
      <c r="B16" s="4" t="str">
        <f>"#LEGEND"</f>
        <v>#LEGEND</v>
      </c>
      <c r="C16" s="4" t="s">
        <v>477</v>
      </c>
      <c r="D16" s="5" t="s">
        <v>54</v>
      </c>
      <c r="E16" s="18" t="s">
        <v>300</v>
      </c>
      <c r="F16" s="5" t="s">
        <v>301</v>
      </c>
      <c r="G16" s="5" t="s">
        <v>302</v>
      </c>
    </row>
    <row r="17" spans="1:7" x14ac:dyDescent="0.25">
      <c r="A17" s="4">
        <v>2</v>
      </c>
      <c r="B17" s="4" t="str">
        <f>"ARCHBOLD HONG KONG SUPPLEMENT"</f>
        <v>ARCHBOLD HONG KONG SUPPLEMENT</v>
      </c>
      <c r="C17" s="4" t="s">
        <v>478</v>
      </c>
      <c r="D17" s="5" t="s">
        <v>434</v>
      </c>
      <c r="E17" s="18" t="s">
        <v>310</v>
      </c>
      <c r="F17" s="5" t="s">
        <v>301</v>
      </c>
      <c r="G17" s="5" t="s">
        <v>309</v>
      </c>
    </row>
    <row r="18" spans="1:7" x14ac:dyDescent="0.25">
      <c r="A18" s="4">
        <v>3</v>
      </c>
      <c r="B18" s="4" t="str">
        <f>"ARTS OF ASIA"</f>
        <v>ARTS OF ASIA</v>
      </c>
      <c r="C18" s="4" t="s">
        <v>479</v>
      </c>
      <c r="D18" s="4" t="s">
        <v>56</v>
      </c>
      <c r="E18" s="18" t="s">
        <v>311</v>
      </c>
      <c r="F18" s="4" t="s">
        <v>301</v>
      </c>
      <c r="G18" s="5" t="s">
        <v>435</v>
      </c>
    </row>
    <row r="19" spans="1:7" ht="31.5" x14ac:dyDescent="0.25">
      <c r="A19" s="4">
        <v>4</v>
      </c>
      <c r="B19" s="4" t="str">
        <f>"ARTSLINK"&amp;CHAR(10)&amp;"藝訊"</f>
        <v>ARTSLINK
藝訊</v>
      </c>
      <c r="C19" s="4" t="s">
        <v>480</v>
      </c>
      <c r="D19" s="4" t="s">
        <v>436</v>
      </c>
      <c r="E19" s="18" t="s">
        <v>311</v>
      </c>
      <c r="F19" s="4" t="s">
        <v>308</v>
      </c>
      <c r="G19" s="5" t="s">
        <v>312</v>
      </c>
    </row>
    <row r="20" spans="1:7" x14ac:dyDescent="0.25">
      <c r="A20" s="4">
        <v>5</v>
      </c>
      <c r="B20" s="4" t="str">
        <f>"ASIA ASSET MANAGEMENT"</f>
        <v>ASIA ASSET MANAGEMENT</v>
      </c>
      <c r="C20" s="4" t="s">
        <v>481</v>
      </c>
      <c r="D20" s="4" t="s">
        <v>57</v>
      </c>
      <c r="E20" s="18" t="s">
        <v>313</v>
      </c>
      <c r="F20" s="4" t="s">
        <v>301</v>
      </c>
      <c r="G20" s="5" t="s">
        <v>437</v>
      </c>
    </row>
    <row r="21" spans="1:7" x14ac:dyDescent="0.25">
      <c r="A21" s="4">
        <v>6</v>
      </c>
      <c r="B21" s="4" t="str">
        <f>"ASIAN JOURNAL OF ENGLISH LANGUAGE TEACHING"</f>
        <v>ASIAN JOURNAL OF ENGLISH LANGUAGE TEACHING</v>
      </c>
      <c r="C21" s="4" t="s">
        <v>482</v>
      </c>
      <c r="D21" s="4" t="s">
        <v>407</v>
      </c>
      <c r="E21" s="18" t="s">
        <v>304</v>
      </c>
      <c r="F21" s="4" t="s">
        <v>301</v>
      </c>
      <c r="G21" s="5" t="s">
        <v>412</v>
      </c>
    </row>
    <row r="22" spans="1:7" x14ac:dyDescent="0.25">
      <c r="A22" s="4">
        <v>7</v>
      </c>
      <c r="B22" s="4" t="str">
        <f>"AT YOUR SERVICE"</f>
        <v>AT YOUR SERVICE</v>
      </c>
      <c r="C22" s="4" t="s">
        <v>483</v>
      </c>
      <c r="D22" s="4" t="s">
        <v>59</v>
      </c>
      <c r="E22" s="18" t="s">
        <v>310</v>
      </c>
      <c r="F22" s="4" t="s">
        <v>301</v>
      </c>
      <c r="G22" s="5" t="s">
        <v>312</v>
      </c>
    </row>
    <row r="23" spans="1:7" ht="31.5" x14ac:dyDescent="0.25">
      <c r="A23" s="4">
        <v>8</v>
      </c>
      <c r="B23" s="4" t="str">
        <f>"BASIS POINT"</f>
        <v>BASIS POINT</v>
      </c>
      <c r="C23" s="4" t="s">
        <v>484</v>
      </c>
      <c r="D23" s="4" t="s">
        <v>60</v>
      </c>
      <c r="E23" s="18" t="s">
        <v>316</v>
      </c>
      <c r="F23" s="4" t="s">
        <v>301</v>
      </c>
      <c r="G23" s="5" t="s">
        <v>438</v>
      </c>
    </row>
    <row r="24" spans="1:7" ht="47.25" x14ac:dyDescent="0.25">
      <c r="A24" s="4">
        <v>9</v>
      </c>
      <c r="B24" s="4" t="str">
        <f>"BILLS OF THE HONG KONG SPECIAL ADMINISTRATIVE REGION"</f>
        <v>BILLS OF THE HONG KONG SPECIAL ADMINISTRATIVE REGION</v>
      </c>
      <c r="C24" s="4" t="s">
        <v>485</v>
      </c>
      <c r="D24" s="4" t="s">
        <v>86</v>
      </c>
      <c r="E24" s="18" t="s">
        <v>310</v>
      </c>
      <c r="F24" s="4" t="s">
        <v>308</v>
      </c>
      <c r="G24" s="5" t="s">
        <v>309</v>
      </c>
    </row>
    <row r="25" spans="1:7" x14ac:dyDescent="0.25">
      <c r="A25" s="4">
        <v>10</v>
      </c>
      <c r="B25" s="4" t="str">
        <f>"BLACKBIRD WATCH MANUAL"</f>
        <v>BLACKBIRD WATCH MANUAL</v>
      </c>
      <c r="C25" s="4" t="s">
        <v>486</v>
      </c>
      <c r="D25" s="4" t="s">
        <v>61</v>
      </c>
      <c r="E25" s="18" t="s">
        <v>306</v>
      </c>
      <c r="F25" s="4" t="s">
        <v>301</v>
      </c>
      <c r="G25" s="5" t="s">
        <v>317</v>
      </c>
    </row>
    <row r="26" spans="1:7" ht="31.5" x14ac:dyDescent="0.25">
      <c r="A26" s="4">
        <v>11</v>
      </c>
      <c r="B26" s="4" t="str">
        <f>"THE BULLETIN"&amp;CHAR(10)&amp;"工商月刊"</f>
        <v>THE BULLETIN
工商月刊</v>
      </c>
      <c r="C26" s="4" t="s">
        <v>477</v>
      </c>
      <c r="D26" s="4" t="s">
        <v>63</v>
      </c>
      <c r="E26" s="18" t="s">
        <v>314</v>
      </c>
      <c r="F26" s="4" t="s">
        <v>308</v>
      </c>
      <c r="G26" s="5" t="s">
        <v>320</v>
      </c>
    </row>
    <row r="27" spans="1:7" ht="47.25" x14ac:dyDescent="0.25">
      <c r="A27" s="4">
        <v>12</v>
      </c>
      <c r="B27" s="4" t="str">
        <f>"BUSINESS CONNECT"</f>
        <v>BUSINESS CONNECT</v>
      </c>
      <c r="C27" s="4" t="s">
        <v>487</v>
      </c>
      <c r="D27" s="4" t="s">
        <v>406</v>
      </c>
      <c r="E27" s="18" t="s">
        <v>326</v>
      </c>
      <c r="F27" s="4" t="s">
        <v>308</v>
      </c>
      <c r="G27" s="5" t="s">
        <v>312</v>
      </c>
    </row>
    <row r="28" spans="1:7" ht="47.25" x14ac:dyDescent="0.25">
      <c r="A28" s="4">
        <v>13</v>
      </c>
      <c r="B28" s="4" t="str">
        <f>"BUSINESS TRAVELLER ASIA-PACIFIC"</f>
        <v>BUSINESS TRAVELLER ASIA-PACIFIC</v>
      </c>
      <c r="C28" s="4" t="s">
        <v>488</v>
      </c>
      <c r="D28" s="4" t="s">
        <v>64</v>
      </c>
      <c r="E28" s="18" t="s">
        <v>315</v>
      </c>
      <c r="F28" s="4" t="s">
        <v>301</v>
      </c>
      <c r="G28" s="5" t="s">
        <v>321</v>
      </c>
    </row>
    <row r="29" spans="1:7" x14ac:dyDescent="0.25">
      <c r="A29" s="4">
        <v>14</v>
      </c>
      <c r="B29" s="4" t="str">
        <f>"CASH FLOW"</f>
        <v>CASH FLOW</v>
      </c>
      <c r="C29" s="4" t="s">
        <v>489</v>
      </c>
      <c r="D29" s="4" t="s">
        <v>65</v>
      </c>
      <c r="E29" s="18" t="s">
        <v>322</v>
      </c>
      <c r="F29" s="4" t="s">
        <v>308</v>
      </c>
      <c r="G29" s="5" t="s">
        <v>312</v>
      </c>
    </row>
    <row r="30" spans="1:7" ht="31.5" x14ac:dyDescent="0.25">
      <c r="A30" s="4">
        <v>15</v>
      </c>
      <c r="B30" s="4" t="str">
        <f>"CGCC VISION"&amp;CHAR(10)&amp;"商薈"</f>
        <v>CGCC VISION
商薈</v>
      </c>
      <c r="C30" s="4" t="s">
        <v>490</v>
      </c>
      <c r="D30" s="4" t="s">
        <v>66</v>
      </c>
      <c r="E30" s="18" t="s">
        <v>314</v>
      </c>
      <c r="F30" s="4" t="s">
        <v>308</v>
      </c>
      <c r="G30" s="5" t="s">
        <v>323</v>
      </c>
    </row>
    <row r="31" spans="1:7" x14ac:dyDescent="0.25">
      <c r="A31" s="4">
        <v>16</v>
      </c>
      <c r="B31" s="4" t="str">
        <f>"CGJ"</f>
        <v>CGJ</v>
      </c>
      <c r="C31" s="4" t="s">
        <v>491</v>
      </c>
      <c r="D31" s="4" t="s">
        <v>62</v>
      </c>
      <c r="E31" s="18" t="s">
        <v>314</v>
      </c>
      <c r="F31" s="4" t="s">
        <v>301</v>
      </c>
      <c r="G31" s="5" t="s">
        <v>442</v>
      </c>
    </row>
    <row r="32" spans="1:7" ht="31.5" x14ac:dyDescent="0.25">
      <c r="A32" s="4">
        <v>17</v>
      </c>
      <c r="B32" s="4" t="str">
        <f>"CHINA LAW"&amp;CHAR(10)&amp;"中國法律"</f>
        <v>CHINA LAW
中國法律</v>
      </c>
      <c r="C32" s="4" t="s">
        <v>492</v>
      </c>
      <c r="D32" s="4" t="s">
        <v>67</v>
      </c>
      <c r="E32" s="18" t="s">
        <v>300</v>
      </c>
      <c r="F32" s="4" t="s">
        <v>308</v>
      </c>
      <c r="G32" s="5" t="s">
        <v>325</v>
      </c>
    </row>
    <row r="33" spans="1:7" ht="31.5" x14ac:dyDescent="0.25">
      <c r="A33" s="4">
        <v>18</v>
      </c>
      <c r="B33" s="4" t="str">
        <f>"CHINA PATENTS &amp; TRADEMARKS"&amp;CHAR(10)&amp;"中國專利與商標"</f>
        <v>CHINA PATENTS &amp; TRADEMARKS
中國專利與商標</v>
      </c>
      <c r="C33" s="4" t="s">
        <v>493</v>
      </c>
      <c r="D33" s="4" t="s">
        <v>68</v>
      </c>
      <c r="E33" s="18" t="s">
        <v>311</v>
      </c>
      <c r="F33" s="4" t="s">
        <v>308</v>
      </c>
      <c r="G33" s="5" t="s">
        <v>439</v>
      </c>
    </row>
    <row r="34" spans="1:7" ht="31.5" x14ac:dyDescent="0.25">
      <c r="A34" s="4">
        <v>19</v>
      </c>
      <c r="B34" s="4" t="str">
        <f>"CHINA PERSPECTIVES"&amp;CHAR(10)&amp;"神州展望"</f>
        <v>CHINA PERSPECTIVES
神州展望</v>
      </c>
      <c r="C34" s="4" t="s">
        <v>494</v>
      </c>
      <c r="D34" s="4" t="s">
        <v>69</v>
      </c>
      <c r="E34" s="18" t="s">
        <v>326</v>
      </c>
      <c r="F34" s="4" t="s">
        <v>301</v>
      </c>
      <c r="G34" s="5" t="s">
        <v>327</v>
      </c>
    </row>
    <row r="35" spans="1:7" ht="31.5" x14ac:dyDescent="0.25">
      <c r="A35" s="4">
        <v>20</v>
      </c>
      <c r="B35" s="4" t="str">
        <f>"THE CHINA REVIEW : AN INTERDISCIPLINARY JOURNAL ON GREATER CHINA"</f>
        <v>THE CHINA REVIEW : AN INTERDISCIPLINARY JOURNAL ON GREATER CHINA</v>
      </c>
      <c r="C35" s="4" t="s">
        <v>495</v>
      </c>
      <c r="D35" s="4" t="s">
        <v>407</v>
      </c>
      <c r="E35" s="18" t="s">
        <v>326</v>
      </c>
      <c r="F35" s="4" t="s">
        <v>301</v>
      </c>
      <c r="G35" s="5" t="s">
        <v>440</v>
      </c>
    </row>
    <row r="36" spans="1:7" ht="47.25" x14ac:dyDescent="0.25">
      <c r="A36" s="4">
        <v>21</v>
      </c>
      <c r="B36" s="4" t="str">
        <f>"CHINA'S CUSTOMS STATISTICS (MONTHLY EXPORTS &amp; IMPORTS)"&amp;CHAR(10)&amp;"中國海關統計(月刊)"</f>
        <v>CHINA'S CUSTOMS STATISTICS (MONTHLY EXPORTS &amp; IMPORTS)
中國海關統計(月刊)</v>
      </c>
      <c r="C36" s="4" t="s">
        <v>496</v>
      </c>
      <c r="D36" s="4" t="s">
        <v>70</v>
      </c>
      <c r="E36" s="18" t="s">
        <v>314</v>
      </c>
      <c r="F36" s="4" t="s">
        <v>301</v>
      </c>
      <c r="G36" s="5" t="s">
        <v>328</v>
      </c>
    </row>
    <row r="37" spans="1:7" x14ac:dyDescent="0.25">
      <c r="A37" s="4">
        <v>22</v>
      </c>
      <c r="B37" s="4" t="str">
        <f>"CHINESE UNIVERSITY BULLETIN"</f>
        <v>CHINESE UNIVERSITY BULLETIN</v>
      </c>
      <c r="C37" s="4" t="s">
        <v>497</v>
      </c>
      <c r="D37" s="4" t="s">
        <v>71</v>
      </c>
      <c r="E37" s="18" t="s">
        <v>306</v>
      </c>
      <c r="F37" s="4" t="s">
        <v>301</v>
      </c>
      <c r="G37" s="5" t="s">
        <v>312</v>
      </c>
    </row>
    <row r="38" spans="1:7" ht="31.5" x14ac:dyDescent="0.25">
      <c r="A38" s="4">
        <v>23</v>
      </c>
      <c r="B38" s="4" t="str">
        <f>"CONSTRUCTION NEWS"&amp;CHAR(10)&amp;"建築快訊"</f>
        <v>CONSTRUCTION NEWS
建築快訊</v>
      </c>
      <c r="C38" s="4" t="s">
        <v>498</v>
      </c>
      <c r="D38" s="4" t="s">
        <v>73</v>
      </c>
      <c r="E38" s="18" t="s">
        <v>300</v>
      </c>
      <c r="F38" s="4" t="s">
        <v>308</v>
      </c>
      <c r="G38" s="5" t="s">
        <v>441</v>
      </c>
    </row>
    <row r="39" spans="1:7" ht="31.5" x14ac:dyDescent="0.25">
      <c r="A39" s="4">
        <v>24</v>
      </c>
      <c r="B39" s="4" t="str">
        <f>"CPRJ INTERNATIONAL"&amp;CHAR(10)&amp;"中國塑料橡膠(國際版)"</f>
        <v>CPRJ INTERNATIONAL
中國塑料橡膠(國際版)</v>
      </c>
      <c r="C39" s="4" t="s">
        <v>499</v>
      </c>
      <c r="D39" s="4" t="s">
        <v>74</v>
      </c>
      <c r="E39" s="18" t="s">
        <v>311</v>
      </c>
      <c r="F39" s="4" t="s">
        <v>301</v>
      </c>
      <c r="G39" s="5" t="s">
        <v>312</v>
      </c>
    </row>
    <row r="40" spans="1:7" x14ac:dyDescent="0.25">
      <c r="A40" s="4">
        <v>25</v>
      </c>
      <c r="B40" s="4" t="str">
        <f>"CSJ"</f>
        <v>CSJ</v>
      </c>
      <c r="C40" s="4" t="s">
        <v>500</v>
      </c>
      <c r="D40" s="4" t="s">
        <v>62</v>
      </c>
      <c r="E40" s="18" t="s">
        <v>314</v>
      </c>
      <c r="F40" s="4" t="s">
        <v>301</v>
      </c>
      <c r="G40" s="5" t="s">
        <v>442</v>
      </c>
    </row>
    <row r="41" spans="1:7" ht="47.25" x14ac:dyDescent="0.25">
      <c r="A41" s="4">
        <v>26</v>
      </c>
      <c r="B41" s="4" t="str">
        <f>"CULTURE"</f>
        <v>CULTURE</v>
      </c>
      <c r="C41" s="4" t="s">
        <v>501</v>
      </c>
      <c r="D41" s="4" t="s">
        <v>75</v>
      </c>
      <c r="E41" s="18" t="s">
        <v>314</v>
      </c>
      <c r="F41" s="4" t="s">
        <v>301</v>
      </c>
      <c r="G41" s="5" t="s">
        <v>330</v>
      </c>
    </row>
    <row r="42" spans="1:7" ht="31.5" x14ac:dyDescent="0.25">
      <c r="A42" s="4">
        <v>27</v>
      </c>
      <c r="B42" s="4" t="str">
        <f>"DANCE JOURNAL/HK"&amp;CHAR(10)&amp;"舞蹈手札"</f>
        <v>DANCE JOURNAL/HK
舞蹈手札</v>
      </c>
      <c r="C42" s="4" t="s">
        <v>502</v>
      </c>
      <c r="D42" s="4" t="s">
        <v>76</v>
      </c>
      <c r="E42" s="18" t="s">
        <v>300</v>
      </c>
      <c r="F42" s="4" t="s">
        <v>308</v>
      </c>
      <c r="G42" s="5" t="s">
        <v>309</v>
      </c>
    </row>
    <row r="43" spans="1:7" ht="31.5" x14ac:dyDescent="0.25">
      <c r="A43" s="4">
        <v>28</v>
      </c>
      <c r="B43" s="4" t="str">
        <f>"ECHELON"</f>
        <v>ECHELON</v>
      </c>
      <c r="C43" s="4" t="s">
        <v>503</v>
      </c>
      <c r="D43" s="4" t="s">
        <v>408</v>
      </c>
      <c r="E43" s="18" t="s">
        <v>311</v>
      </c>
      <c r="F43" s="4" t="s">
        <v>301</v>
      </c>
      <c r="G43" s="5" t="s">
        <v>321</v>
      </c>
    </row>
    <row r="44" spans="1:7" ht="78.75" x14ac:dyDescent="0.25">
      <c r="A44" s="4">
        <v>29</v>
      </c>
      <c r="B44" s="4" t="str">
        <f>"THE ECONOMIST"</f>
        <v>THE ECONOMIST</v>
      </c>
      <c r="C44" s="4" t="s">
        <v>504</v>
      </c>
      <c r="D44" s="4" t="s">
        <v>77</v>
      </c>
      <c r="E44" s="18" t="s">
        <v>316</v>
      </c>
      <c r="F44" s="4" t="s">
        <v>301</v>
      </c>
      <c r="G44" s="5" t="s">
        <v>332</v>
      </c>
    </row>
    <row r="45" spans="1:7" x14ac:dyDescent="0.25">
      <c r="A45" s="4">
        <v>30</v>
      </c>
      <c r="B45" s="4" t="str">
        <f>"ENGINEERING LETTERS"</f>
        <v>ENGINEERING LETTERS</v>
      </c>
      <c r="C45" s="4" t="s">
        <v>505</v>
      </c>
      <c r="D45" s="4" t="s">
        <v>78</v>
      </c>
      <c r="E45" s="18" t="s">
        <v>311</v>
      </c>
      <c r="F45" s="4" t="s">
        <v>301</v>
      </c>
      <c r="G45" s="5" t="s">
        <v>312</v>
      </c>
    </row>
    <row r="46" spans="1:7" ht="47.25" x14ac:dyDescent="0.25">
      <c r="A46" s="4">
        <v>31</v>
      </c>
      <c r="B46" s="4" t="str">
        <f>"FACADE"&amp;CHAR(10)&amp;"幕牆"</f>
        <v>FACADE
幕牆</v>
      </c>
      <c r="C46" s="4" t="s">
        <v>506</v>
      </c>
      <c r="D46" s="4" t="s">
        <v>507</v>
      </c>
      <c r="E46" s="18" t="s">
        <v>304</v>
      </c>
      <c r="F46" s="4" t="s">
        <v>308</v>
      </c>
      <c r="G46" s="5" t="s">
        <v>508</v>
      </c>
    </row>
    <row r="47" spans="1:7" x14ac:dyDescent="0.25">
      <c r="A47" s="4">
        <v>32</v>
      </c>
      <c r="B47" s="4" t="str">
        <f>"FAR EAST BROADCASTER"</f>
        <v>FAR EAST BROADCASTER</v>
      </c>
      <c r="C47" s="4" t="s">
        <v>509</v>
      </c>
      <c r="D47" s="4" t="s">
        <v>79</v>
      </c>
      <c r="E47" s="18" t="s">
        <v>311</v>
      </c>
      <c r="F47" s="4" t="s">
        <v>301</v>
      </c>
      <c r="G47" s="5" t="s">
        <v>312</v>
      </c>
    </row>
    <row r="48" spans="1:7" ht="31.5" x14ac:dyDescent="0.25">
      <c r="A48" s="4">
        <v>33</v>
      </c>
      <c r="B48" s="4" t="str">
        <f>"FINANCE ASIA"</f>
        <v>FINANCE ASIA</v>
      </c>
      <c r="C48" s="4" t="s">
        <v>510</v>
      </c>
      <c r="D48" s="4" t="s">
        <v>58</v>
      </c>
      <c r="E48" s="18" t="s">
        <v>311</v>
      </c>
      <c r="F48" s="4" t="s">
        <v>301</v>
      </c>
      <c r="G48" s="5" t="s">
        <v>443</v>
      </c>
    </row>
    <row r="49" spans="1:7" x14ac:dyDescent="0.25">
      <c r="A49" s="4">
        <v>34</v>
      </c>
      <c r="B49" s="4" t="str">
        <f>"FOODPACIFIC MANUFACTURING JOURNAL"</f>
        <v>FOODPACIFIC MANUFACTURING JOURNAL</v>
      </c>
      <c r="C49" s="4" t="s">
        <v>511</v>
      </c>
      <c r="D49" s="4" t="s">
        <v>80</v>
      </c>
      <c r="E49" s="18" t="s">
        <v>333</v>
      </c>
      <c r="F49" s="4" t="s">
        <v>301</v>
      </c>
      <c r="G49" s="5" t="s">
        <v>334</v>
      </c>
    </row>
    <row r="50" spans="1:7" ht="31.5" x14ac:dyDescent="0.25">
      <c r="A50" s="4">
        <v>35</v>
      </c>
      <c r="B50" s="4" t="str">
        <f>"FRAGRANT HARBOUR"</f>
        <v>FRAGRANT HARBOUR</v>
      </c>
      <c r="C50" s="4" t="s">
        <v>512</v>
      </c>
      <c r="D50" s="4" t="s">
        <v>81</v>
      </c>
      <c r="E50" s="18" t="s">
        <v>335</v>
      </c>
      <c r="F50" s="4" t="s">
        <v>301</v>
      </c>
      <c r="G50" s="5" t="s">
        <v>330</v>
      </c>
    </row>
    <row r="51" spans="1:7" x14ac:dyDescent="0.25">
      <c r="A51" s="4">
        <v>36</v>
      </c>
      <c r="B51" s="4" t="str">
        <f>"G.E.T.H"</f>
        <v>G.E.T.H</v>
      </c>
      <c r="C51" s="4" t="s">
        <v>513</v>
      </c>
      <c r="D51" s="4" t="s">
        <v>82</v>
      </c>
      <c r="E51" s="18" t="s">
        <v>311</v>
      </c>
      <c r="F51" s="4" t="s">
        <v>301</v>
      </c>
      <c r="G51" s="5" t="s">
        <v>336</v>
      </c>
    </row>
    <row r="52" spans="1:7" ht="31.5" x14ac:dyDescent="0.25">
      <c r="A52" s="4">
        <v>37</v>
      </c>
      <c r="B52" s="4" t="str">
        <f>"GAFENCU"&amp;CHAR(10)&amp;"高峰傲"</f>
        <v>GAFENCU
高峰傲</v>
      </c>
      <c r="C52" s="4" t="s">
        <v>490</v>
      </c>
      <c r="D52" s="4" t="s">
        <v>83</v>
      </c>
      <c r="E52" s="18" t="s">
        <v>314</v>
      </c>
      <c r="F52" s="4" t="s">
        <v>301</v>
      </c>
      <c r="G52" s="5" t="s">
        <v>337</v>
      </c>
    </row>
    <row r="53" spans="1:7" ht="31.5" x14ac:dyDescent="0.25">
      <c r="A53" s="4">
        <v>38</v>
      </c>
      <c r="B53" s="4" t="str">
        <f>"GOLF VACATIONS CHINESE EDITION"&amp;CHAR(10)&amp;"高球假期"</f>
        <v>GOLF VACATIONS CHINESE EDITION
高球假期</v>
      </c>
      <c r="C53" s="4" t="s">
        <v>514</v>
      </c>
      <c r="D53" s="4" t="s">
        <v>84</v>
      </c>
      <c r="E53" s="18" t="s">
        <v>300</v>
      </c>
      <c r="F53" s="4" t="s">
        <v>308</v>
      </c>
      <c r="G53" s="5" t="s">
        <v>302</v>
      </c>
    </row>
    <row r="54" spans="1:7" ht="47.25" x14ac:dyDescent="0.25">
      <c r="A54" s="4">
        <v>39</v>
      </c>
      <c r="B54" s="4" t="str">
        <f>"GOOD EATING"</f>
        <v>GOOD EATING</v>
      </c>
      <c r="C54" s="4" t="s">
        <v>515</v>
      </c>
      <c r="D54" s="4" t="s">
        <v>59</v>
      </c>
      <c r="E54" s="18" t="s">
        <v>311</v>
      </c>
      <c r="F54" s="4" t="s">
        <v>301</v>
      </c>
      <c r="G54" s="5" t="s">
        <v>312</v>
      </c>
    </row>
    <row r="55" spans="1:7" ht="31.5" x14ac:dyDescent="0.25">
      <c r="A55" s="4">
        <v>40</v>
      </c>
      <c r="B55" s="4" t="str">
        <f>"GOODIES"</f>
        <v>GOODIES</v>
      </c>
      <c r="C55" s="4" t="s">
        <v>516</v>
      </c>
      <c r="D55" s="4" t="s">
        <v>85</v>
      </c>
      <c r="E55" s="18" t="s">
        <v>338</v>
      </c>
      <c r="F55" s="4" t="s">
        <v>301</v>
      </c>
      <c r="G55" s="5" t="s">
        <v>339</v>
      </c>
    </row>
    <row r="56" spans="1:7" ht="47.25" x14ac:dyDescent="0.25">
      <c r="A56" s="4">
        <v>41</v>
      </c>
      <c r="B56" s="4" t="str">
        <f>"THE GOVERNMENT OF THE HONG KONG SPECIAL ADMINISTRATIVE REGION GAZETTE"&amp;CHAR(10)&amp;"香港特別行政區政府憲報"</f>
        <v>THE GOVERNMENT OF THE HONG KONG SPECIAL ADMINISTRATIVE REGION GAZETTE
香港特別行政區政府憲報</v>
      </c>
      <c r="C56" s="4" t="s">
        <v>517</v>
      </c>
      <c r="D56" s="4" t="s">
        <v>86</v>
      </c>
      <c r="E56" s="18" t="s">
        <v>316</v>
      </c>
      <c r="F56" s="4" t="s">
        <v>308</v>
      </c>
      <c r="G56" s="5" t="s">
        <v>309</v>
      </c>
    </row>
    <row r="57" spans="1:7" ht="47.25" x14ac:dyDescent="0.25">
      <c r="A57" s="4">
        <v>42</v>
      </c>
      <c r="B57" s="4" t="str">
        <f>"THE GOVERNMENT OF THE HONG KONG SPECIAL ADMINISTRATIVE REGION GAZETTE EXTRAORDINARY"&amp;CHAR(10)&amp;"香港特別行政區政府憲報號外"</f>
        <v>THE GOVERNMENT OF THE HONG KONG SPECIAL ADMINISTRATIVE REGION GAZETTE EXTRAORDINARY
香港特別行政區政府憲報號外</v>
      </c>
      <c r="C57" s="4" t="s">
        <v>518</v>
      </c>
      <c r="D57" s="4" t="s">
        <v>86</v>
      </c>
      <c r="E57" s="18" t="s">
        <v>310</v>
      </c>
      <c r="F57" s="4" t="s">
        <v>308</v>
      </c>
      <c r="G57" s="5" t="s">
        <v>309</v>
      </c>
    </row>
    <row r="58" spans="1:7" ht="63" x14ac:dyDescent="0.25">
      <c r="A58" s="4">
        <v>43</v>
      </c>
      <c r="B58" s="4" t="str">
        <f>"THE GOVERNMENT OF THE HONG KONG SPECIAL ADMINISTRATIVE REGION GAZETTE EXTRAORDINARY. LEGAL SUPPLEMENT NO. 1"&amp;CHAR(10)&amp;"香港特別行政區政府憲報號外. 第1號法律副刊"</f>
        <v>THE GOVERNMENT OF THE HONG KONG SPECIAL ADMINISTRATIVE REGION GAZETTE EXTRAORDINARY. LEGAL SUPPLEMENT NO. 1
香港特別行政區政府憲報號外. 第1號法律副刊</v>
      </c>
      <c r="C58" s="4" t="s">
        <v>519</v>
      </c>
      <c r="D58" s="4" t="s">
        <v>86</v>
      </c>
      <c r="E58" s="18" t="s">
        <v>310</v>
      </c>
      <c r="F58" s="4" t="s">
        <v>308</v>
      </c>
      <c r="G58" s="5" t="s">
        <v>309</v>
      </c>
    </row>
    <row r="59" spans="1:7" ht="63" x14ac:dyDescent="0.25">
      <c r="A59" s="4">
        <v>44</v>
      </c>
      <c r="B59" s="4" t="str">
        <f>"THE GOVERNMENT OF THE HONG KONG SPECIAL ADMINISTRATIVE REGION GAZETTE EXTRAORDINARY. LEGAL SUPPLEMENT NO. 2"&amp;CHAR(10)&amp;"香港特別行政區政府憲報號外. 第2號法律副刊"</f>
        <v>THE GOVERNMENT OF THE HONG KONG SPECIAL ADMINISTRATIVE REGION GAZETTE EXTRAORDINARY. LEGAL SUPPLEMENT NO. 2
香港特別行政區政府憲報號外. 第2號法律副刊</v>
      </c>
      <c r="C59" s="4" t="s">
        <v>520</v>
      </c>
      <c r="D59" s="4" t="s">
        <v>86</v>
      </c>
      <c r="E59" s="18" t="s">
        <v>310</v>
      </c>
      <c r="F59" s="4" t="s">
        <v>308</v>
      </c>
      <c r="G59" s="5" t="s">
        <v>309</v>
      </c>
    </row>
    <row r="60" spans="1:7" ht="63" x14ac:dyDescent="0.25">
      <c r="A60" s="4">
        <v>45</v>
      </c>
      <c r="B60" s="4" t="str">
        <f>"THE GOVERNMENT OF THE HONG KONG SPECIAL ADMINISTRATIVE REGION GAZETTE EXTRAORDINARY. LEGAL SUPPLEMENT NO. 3"&amp;CHAR(10)&amp;"香港特別行政區政府憲報號外. 第3號法律副刊"</f>
        <v>THE GOVERNMENT OF THE HONG KONG SPECIAL ADMINISTRATIVE REGION GAZETTE EXTRAORDINARY. LEGAL SUPPLEMENT NO. 3
香港特別行政區政府憲報號外. 第3號法律副刊</v>
      </c>
      <c r="C60" s="4" t="s">
        <v>521</v>
      </c>
      <c r="D60" s="4" t="s">
        <v>86</v>
      </c>
      <c r="E60" s="18" t="s">
        <v>310</v>
      </c>
      <c r="F60" s="4" t="s">
        <v>308</v>
      </c>
      <c r="G60" s="5" t="s">
        <v>309</v>
      </c>
    </row>
    <row r="61" spans="1:7" ht="63" x14ac:dyDescent="0.25">
      <c r="A61" s="4">
        <v>46</v>
      </c>
      <c r="B61" s="4" t="str">
        <f>"THE GOVERNMENT OF THE HONG KONG SPECIAL ADMINISTRATIVE REGION GAZETTE. LEGAL SUPPLEMENT NO. 1"&amp;CHAR(10)&amp;"香港特別行政區政府憲報. 第1號法律副刊"</f>
        <v>THE GOVERNMENT OF THE HONG KONG SPECIAL ADMINISTRATIVE REGION GAZETTE. LEGAL SUPPLEMENT NO. 1
香港特別行政區政府憲報. 第1號法律副刊</v>
      </c>
      <c r="C61" s="4" t="s">
        <v>522</v>
      </c>
      <c r="D61" s="4" t="s">
        <v>86</v>
      </c>
      <c r="E61" s="18" t="s">
        <v>310</v>
      </c>
      <c r="F61" s="4" t="s">
        <v>308</v>
      </c>
      <c r="G61" s="5" t="s">
        <v>309</v>
      </c>
    </row>
    <row r="62" spans="1:7" ht="63" x14ac:dyDescent="0.25">
      <c r="A62" s="4">
        <v>47</v>
      </c>
      <c r="B62" s="4" t="str">
        <f>"THE GOVERNMENT OF THE HONG KONG SPECIAL ADMINISTRATIVE REGION GAZETTE. LEGAL SUPPLEMENT NO. 2"&amp;CHAR(10)&amp;"香港特別行政區政府憲報. 第2號法律副刊"</f>
        <v>THE GOVERNMENT OF THE HONG KONG SPECIAL ADMINISTRATIVE REGION GAZETTE. LEGAL SUPPLEMENT NO. 2
香港特別行政區政府憲報. 第2號法律副刊</v>
      </c>
      <c r="C62" s="4" t="s">
        <v>523</v>
      </c>
      <c r="D62" s="4" t="s">
        <v>86</v>
      </c>
      <c r="E62" s="18" t="s">
        <v>310</v>
      </c>
      <c r="F62" s="4" t="s">
        <v>308</v>
      </c>
      <c r="G62" s="5" t="s">
        <v>309</v>
      </c>
    </row>
    <row r="63" spans="1:7" ht="63" x14ac:dyDescent="0.25">
      <c r="A63" s="4">
        <v>48</v>
      </c>
      <c r="B63" s="4" t="str">
        <f>"THE GOVERNMENT OF THE HONG KONG SPECIAL ADMINISTRATIVE REGION GAZETTE. LEGAL SUPPLEMENT NO. 3"&amp;CHAR(10)&amp;"香港特別行政區政府憲報. 第3號法律副刊"</f>
        <v>THE GOVERNMENT OF THE HONG KONG SPECIAL ADMINISTRATIVE REGION GAZETTE. LEGAL SUPPLEMENT NO. 3
香港特別行政區政府憲報. 第3號法律副刊</v>
      </c>
      <c r="C63" s="4" t="s">
        <v>524</v>
      </c>
      <c r="D63" s="4" t="s">
        <v>86</v>
      </c>
      <c r="E63" s="18" t="s">
        <v>310</v>
      </c>
      <c r="F63" s="4" t="s">
        <v>308</v>
      </c>
      <c r="G63" s="5" t="s">
        <v>309</v>
      </c>
    </row>
    <row r="64" spans="1:7" ht="63" x14ac:dyDescent="0.25">
      <c r="A64" s="4">
        <v>49</v>
      </c>
      <c r="B64" s="4" t="str">
        <f>"THE GOVERNMENT OF THE HONG KONG SPECIAL ADMINISTRATIVE REGION GAZETTE. SPECIAL SUPPLEMENT NO. 4"&amp;CHAR(10)&amp;"香港特別行政區政府憲報. 第4號特別副刊"</f>
        <v>THE GOVERNMENT OF THE HONG KONG SPECIAL ADMINISTRATIVE REGION GAZETTE. SPECIAL SUPPLEMENT NO. 4
香港特別行政區政府憲報. 第4號特別副刊</v>
      </c>
      <c r="C64" s="4" t="s">
        <v>525</v>
      </c>
      <c r="D64" s="4" t="s">
        <v>86</v>
      </c>
      <c r="E64" s="18" t="s">
        <v>310</v>
      </c>
      <c r="F64" s="4" t="s">
        <v>308</v>
      </c>
      <c r="G64" s="5" t="s">
        <v>309</v>
      </c>
    </row>
    <row r="65" spans="1:7" ht="63" x14ac:dyDescent="0.25">
      <c r="A65" s="4">
        <v>50</v>
      </c>
      <c r="B65" s="4" t="str">
        <f>"THE GOVERNMENT OF THE HONG KONG SPECIAL ADMINISTRATIVE REGION GAZETTE. SPECIAL SUPPLEMENT NO. 5"&amp;CHAR(10)&amp;"香港特別行政區政府憲報. 第5號特別副刊"</f>
        <v>THE GOVERNMENT OF THE HONG KONG SPECIAL ADMINISTRATIVE REGION GAZETTE. SPECIAL SUPPLEMENT NO. 5
香港特別行政區政府憲報. 第5號特別副刊</v>
      </c>
      <c r="C65" s="4" t="s">
        <v>50</v>
      </c>
      <c r="D65" s="4" t="s">
        <v>86</v>
      </c>
      <c r="E65" s="18" t="s">
        <v>310</v>
      </c>
      <c r="F65" s="4" t="s">
        <v>308</v>
      </c>
      <c r="G65" s="5" t="s">
        <v>309</v>
      </c>
    </row>
    <row r="66" spans="1:7" ht="63" x14ac:dyDescent="0.25">
      <c r="A66" s="4">
        <v>51</v>
      </c>
      <c r="B66" s="4" t="str">
        <f>"THE GOVERNMENT OF THE HONG KONG SPECIAL ADMINISTRATIVE REGION GAZETTE. SUPPLEMENT NO. 6. PUBLIC NOTICES"&amp;CHAR(10)&amp;"香港特別行政區政府憲報. 第6號副刊. 公共啟事"</f>
        <v>THE GOVERNMENT OF THE HONG KONG SPECIAL ADMINISTRATIVE REGION GAZETTE. SUPPLEMENT NO. 6. PUBLIC NOTICES
香港特別行政區政府憲報. 第6號副刊. 公共啟事</v>
      </c>
      <c r="C66" s="4" t="s">
        <v>525</v>
      </c>
      <c r="D66" s="4" t="s">
        <v>86</v>
      </c>
      <c r="E66" s="18" t="s">
        <v>310</v>
      </c>
      <c r="F66" s="4" t="s">
        <v>308</v>
      </c>
      <c r="G66" s="5" t="s">
        <v>309</v>
      </c>
    </row>
    <row r="67" spans="1:7" ht="31.5" x14ac:dyDescent="0.25">
      <c r="A67" s="4">
        <v>52</v>
      </c>
      <c r="B67" s="4" t="str">
        <f>"HINGE MAGAZINE"</f>
        <v>HINGE MAGAZINE</v>
      </c>
      <c r="C67" s="4" t="s">
        <v>526</v>
      </c>
      <c r="D67" s="4" t="s">
        <v>87</v>
      </c>
      <c r="E67" s="18" t="s">
        <v>314</v>
      </c>
      <c r="F67" s="4" t="s">
        <v>301</v>
      </c>
      <c r="G67" s="5" t="s">
        <v>324</v>
      </c>
    </row>
    <row r="68" spans="1:7" ht="31.5" x14ac:dyDescent="0.25">
      <c r="A68" s="4">
        <v>53</v>
      </c>
      <c r="B68" s="4" t="str">
        <f>"HOME JOURNAL"&amp;CHAR(10)&amp;"美好家居"</f>
        <v>HOME JOURNAL
美好家居</v>
      </c>
      <c r="C68" s="4" t="s">
        <v>527</v>
      </c>
      <c r="D68" s="4" t="s">
        <v>88</v>
      </c>
      <c r="E68" s="18" t="s">
        <v>314</v>
      </c>
      <c r="F68" s="4" t="s">
        <v>308</v>
      </c>
      <c r="G68" s="5" t="s">
        <v>321</v>
      </c>
    </row>
    <row r="69" spans="1:7" ht="47.25" x14ac:dyDescent="0.25">
      <c r="A69" s="4">
        <v>54</v>
      </c>
      <c r="B69" s="4" t="str">
        <f>"HONG KONG CASES"</f>
        <v>HONG KONG CASES</v>
      </c>
      <c r="C69" s="4" t="s">
        <v>528</v>
      </c>
      <c r="D69" s="4" t="s">
        <v>89</v>
      </c>
      <c r="E69" s="18" t="s">
        <v>342</v>
      </c>
      <c r="F69" s="4" t="s">
        <v>301</v>
      </c>
      <c r="G69" s="5" t="s">
        <v>445</v>
      </c>
    </row>
    <row r="70" spans="1:7" ht="31.5" x14ac:dyDescent="0.25">
      <c r="A70" s="4">
        <v>55</v>
      </c>
      <c r="B70" s="4" t="str">
        <f>"HONG KONG CIVIL PROCEDURE CUMULATIVE SUPPLEMENT"</f>
        <v>HONG KONG CIVIL PROCEDURE CUMULATIVE SUPPLEMENT</v>
      </c>
      <c r="C70" s="4" t="s">
        <v>529</v>
      </c>
      <c r="D70" s="4" t="s">
        <v>434</v>
      </c>
      <c r="E70" s="18" t="s">
        <v>306</v>
      </c>
      <c r="F70" s="4" t="s">
        <v>301</v>
      </c>
      <c r="G70" s="5" t="s">
        <v>309</v>
      </c>
    </row>
    <row r="71" spans="1:7" ht="31.5" x14ac:dyDescent="0.25">
      <c r="A71" s="4">
        <v>56</v>
      </c>
      <c r="B71" s="4" t="str">
        <f>"HONG KONG COURT OF FINAL APPEAL REPORTS"&amp;CHAR(10)&amp;"香港終審法院案例彙報"</f>
        <v>HONG KONG COURT OF FINAL APPEAL REPORTS
香港終審法院案例彙報</v>
      </c>
      <c r="C71" s="4" t="s">
        <v>530</v>
      </c>
      <c r="D71" s="4" t="s">
        <v>434</v>
      </c>
      <c r="E71" s="18" t="s">
        <v>311</v>
      </c>
      <c r="F71" s="4" t="s">
        <v>308</v>
      </c>
      <c r="G71" s="5" t="s">
        <v>309</v>
      </c>
    </row>
    <row r="72" spans="1:7" ht="31.5" x14ac:dyDescent="0.25">
      <c r="A72" s="4">
        <v>57</v>
      </c>
      <c r="B72" s="4" t="str">
        <f>"HONG KONG ENTREPRENEURS"&amp;CHAR(10)&amp;"企業雄才"</f>
        <v>HONG KONG ENTREPRENEURS
企業雄才</v>
      </c>
      <c r="C72" s="4" t="s">
        <v>531</v>
      </c>
      <c r="D72" s="4" t="s">
        <v>90</v>
      </c>
      <c r="E72" s="18" t="s">
        <v>300</v>
      </c>
      <c r="F72" s="4" t="s">
        <v>308</v>
      </c>
      <c r="G72" s="5" t="s">
        <v>330</v>
      </c>
    </row>
    <row r="73" spans="1:7" ht="31.5" x14ac:dyDescent="0.25">
      <c r="A73" s="4">
        <v>58</v>
      </c>
      <c r="B73" s="4" t="str">
        <f>"HONG KONG FILM ARCHIVE NEWSLETTER"&amp;CHAR(10)&amp;"香港電影資料館通訊"</f>
        <v>HONG KONG FILM ARCHIVE NEWSLETTER
香港電影資料館通訊</v>
      </c>
      <c r="C73" s="4" t="s">
        <v>532</v>
      </c>
      <c r="D73" s="4" t="s">
        <v>91</v>
      </c>
      <c r="E73" s="18" t="s">
        <v>311</v>
      </c>
      <c r="F73" s="4" t="s">
        <v>308</v>
      </c>
      <c r="G73" s="5" t="s">
        <v>312</v>
      </c>
    </row>
    <row r="74" spans="1:7" ht="31.5" x14ac:dyDescent="0.25">
      <c r="A74" s="4">
        <v>59</v>
      </c>
      <c r="B74" s="4" t="str">
        <f>"HONG KONG HERITAGE MUSEUM NEWSLETTER"&amp;CHAR(10)&amp;"香港文化博物館通訊"</f>
        <v>HONG KONG HERITAGE MUSEUM NEWSLETTER
香港文化博物館通訊</v>
      </c>
      <c r="C74" s="4" t="s">
        <v>533</v>
      </c>
      <c r="D74" s="4" t="s">
        <v>48</v>
      </c>
      <c r="E74" s="18" t="s">
        <v>311</v>
      </c>
      <c r="F74" s="4" t="s">
        <v>308</v>
      </c>
      <c r="G74" s="5" t="s">
        <v>312</v>
      </c>
    </row>
    <row r="75" spans="1:7" ht="47.25" x14ac:dyDescent="0.25">
      <c r="A75" s="4">
        <v>60</v>
      </c>
      <c r="B75" s="4" t="str">
        <f>"HONG KONG INDUSTRIALIST"&amp;CHAR(10)&amp;"香港工業家"</f>
        <v>HONG KONG INDUSTRIALIST
香港工業家</v>
      </c>
      <c r="C75" s="4" t="s">
        <v>534</v>
      </c>
      <c r="D75" s="4" t="s">
        <v>92</v>
      </c>
      <c r="E75" s="18" t="s">
        <v>311</v>
      </c>
      <c r="F75" s="4" t="s">
        <v>308</v>
      </c>
      <c r="G75" s="5" t="s">
        <v>446</v>
      </c>
    </row>
    <row r="76" spans="1:7" ht="47.25" x14ac:dyDescent="0.25">
      <c r="A76" s="4">
        <v>61</v>
      </c>
      <c r="B76" s="4" t="str">
        <f>"HONG KONG JOURNAL OF GYNAECOLOGY OBSTETRICS AND MIDWIFERY"&amp;CHAR(10)&amp;"香港婦產助產科雜誌"</f>
        <v>HONG KONG JOURNAL OF GYNAECOLOGY OBSTETRICS AND MIDWIFERY
香港婦產助產科雜誌</v>
      </c>
      <c r="C76" s="4" t="s">
        <v>535</v>
      </c>
      <c r="D76" s="4" t="s">
        <v>409</v>
      </c>
      <c r="E76" s="18" t="s">
        <v>304</v>
      </c>
      <c r="F76" s="4" t="s">
        <v>301</v>
      </c>
      <c r="G76" s="5" t="s">
        <v>447</v>
      </c>
    </row>
    <row r="77" spans="1:7" ht="31.5" x14ac:dyDescent="0.25">
      <c r="A77" s="4">
        <v>62</v>
      </c>
      <c r="B77" s="4" t="str">
        <f>"HONG KONG JOURNAL OF MENTAL HEALTH"&amp;CHAR(10)&amp;"香港心理衞生期刊"</f>
        <v>HONG KONG JOURNAL OF MENTAL HEALTH
香港心理衞生期刊</v>
      </c>
      <c r="C77" s="4" t="s">
        <v>536</v>
      </c>
      <c r="D77" s="4" t="s">
        <v>49</v>
      </c>
      <c r="E77" s="18" t="s">
        <v>306</v>
      </c>
      <c r="F77" s="4" t="s">
        <v>308</v>
      </c>
      <c r="G77" s="5" t="s">
        <v>312</v>
      </c>
    </row>
    <row r="78" spans="1:7" ht="31.5" x14ac:dyDescent="0.25">
      <c r="A78" s="4">
        <v>63</v>
      </c>
      <c r="B78" s="4" t="str">
        <f>"HONG KONG LAW JOURNAL"&amp;CHAR(10)&amp;"香港法律學刊"</f>
        <v>HONG KONG LAW JOURNAL
香港法律學刊</v>
      </c>
      <c r="C78" s="4" t="s">
        <v>537</v>
      </c>
      <c r="D78" s="4" t="s">
        <v>448</v>
      </c>
      <c r="E78" s="18" t="s">
        <v>322</v>
      </c>
      <c r="F78" s="4" t="s">
        <v>301</v>
      </c>
      <c r="G78" s="5" t="s">
        <v>449</v>
      </c>
    </row>
    <row r="79" spans="1:7" ht="31.5" x14ac:dyDescent="0.25">
      <c r="A79" s="4">
        <v>64</v>
      </c>
      <c r="B79" s="4" t="str">
        <f>"HONG KONG LAW REPORTS &amp; DIGEST"&amp;CHAR(10)&amp;"香港法律彙報與摘錄"</f>
        <v>HONG KONG LAW REPORTS &amp; DIGEST
香港法律彙報與摘錄</v>
      </c>
      <c r="C79" s="4" t="s">
        <v>538</v>
      </c>
      <c r="D79" s="4" t="s">
        <v>434</v>
      </c>
      <c r="E79" s="18" t="s">
        <v>450</v>
      </c>
      <c r="F79" s="4" t="s">
        <v>301</v>
      </c>
      <c r="G79" s="5" t="s">
        <v>309</v>
      </c>
    </row>
    <row r="80" spans="1:7" ht="31.5" x14ac:dyDescent="0.25">
      <c r="A80" s="4">
        <v>65</v>
      </c>
      <c r="B80" s="4" t="str">
        <f>"HONG KONG MEDICAL JOURNAL"&amp;CHAR(10)&amp;"香港醫學雜誌"</f>
        <v>HONG KONG MEDICAL JOURNAL
香港醫學雜誌</v>
      </c>
      <c r="C80" s="4" t="s">
        <v>539</v>
      </c>
      <c r="D80" s="4" t="s">
        <v>93</v>
      </c>
      <c r="E80" s="18" t="s">
        <v>300</v>
      </c>
      <c r="F80" s="4" t="s">
        <v>308</v>
      </c>
      <c r="G80" s="5" t="s">
        <v>451</v>
      </c>
    </row>
    <row r="81" spans="1:7" ht="31.5" x14ac:dyDescent="0.25">
      <c r="A81" s="4">
        <v>66</v>
      </c>
      <c r="B81" s="4" t="str">
        <f>"HONG KONG MUSEUM OF HISTORY NEWSLETTER"&amp;CHAR(10)&amp;"香港歷史博物館通訊"</f>
        <v>HONG KONG MUSEUM OF HISTORY NEWSLETTER
香港歷史博物館通訊</v>
      </c>
      <c r="C81" s="4" t="s">
        <v>540</v>
      </c>
      <c r="D81" s="4" t="s">
        <v>94</v>
      </c>
      <c r="E81" s="18" t="s">
        <v>311</v>
      </c>
      <c r="F81" s="4" t="s">
        <v>308</v>
      </c>
      <c r="G81" s="5" t="s">
        <v>312</v>
      </c>
    </row>
    <row r="82" spans="1:7" ht="47.25" x14ac:dyDescent="0.25">
      <c r="A82" s="4">
        <v>67</v>
      </c>
      <c r="B82" s="4" t="str">
        <f>"THE HONG KONG PRACTITIONER : THE JOURNAL OF THE HONG KONG COLLEGE OF FAMILY PHYSICIANS = 香港家庭醫學學院季刊"</f>
        <v>THE HONG KONG PRACTITIONER : THE JOURNAL OF THE HONG KONG COLLEGE OF FAMILY PHYSICIANS = 香港家庭醫學學院季刊</v>
      </c>
      <c r="C82" s="4" t="s">
        <v>541</v>
      </c>
      <c r="D82" s="4" t="s">
        <v>95</v>
      </c>
      <c r="E82" s="18" t="s">
        <v>311</v>
      </c>
      <c r="F82" s="4" t="s">
        <v>301</v>
      </c>
      <c r="G82" s="5" t="s">
        <v>447</v>
      </c>
    </row>
    <row r="83" spans="1:7" x14ac:dyDescent="0.25">
      <c r="A83" s="4">
        <v>68</v>
      </c>
      <c r="B83" s="4" t="str">
        <f>"THE HONG KONG REVIEW"</f>
        <v>THE HONG KONG REVIEW</v>
      </c>
      <c r="C83" s="4" t="s">
        <v>542</v>
      </c>
      <c r="D83" s="4" t="s">
        <v>96</v>
      </c>
      <c r="E83" s="18" t="s">
        <v>311</v>
      </c>
      <c r="F83" s="4" t="s">
        <v>301</v>
      </c>
      <c r="G83" s="5" t="s">
        <v>343</v>
      </c>
    </row>
    <row r="84" spans="1:7" ht="63" x14ac:dyDescent="0.25">
      <c r="A84" s="4">
        <v>69</v>
      </c>
      <c r="B84" s="4" t="str">
        <f>"HONG KONG TATLER"</f>
        <v>HONG KONG TATLER</v>
      </c>
      <c r="C84" s="4" t="s">
        <v>543</v>
      </c>
      <c r="D84" s="4" t="s">
        <v>410</v>
      </c>
      <c r="E84" s="18" t="s">
        <v>314</v>
      </c>
      <c r="F84" s="4" t="s">
        <v>301</v>
      </c>
      <c r="G84" s="5" t="s">
        <v>321</v>
      </c>
    </row>
    <row r="85" spans="1:7" x14ac:dyDescent="0.25">
      <c r="A85" s="4">
        <v>70</v>
      </c>
      <c r="B85" s="4" t="str">
        <f>"HORIZONS"</f>
        <v>HORIZONS</v>
      </c>
      <c r="C85" s="4" t="s">
        <v>544</v>
      </c>
      <c r="D85" s="4" t="s">
        <v>97</v>
      </c>
      <c r="E85" s="18" t="s">
        <v>306</v>
      </c>
      <c r="F85" s="4" t="s">
        <v>301</v>
      </c>
      <c r="G85" s="5" t="s">
        <v>312</v>
      </c>
    </row>
    <row r="86" spans="1:7" ht="31.5" x14ac:dyDescent="0.25">
      <c r="A86" s="4">
        <v>71</v>
      </c>
      <c r="B86" s="4" t="str">
        <f>"HORIZONS"&amp;CHAR(10)&amp;"專業天地"</f>
        <v>HORIZONS
專業天地</v>
      </c>
      <c r="C86" s="4" t="s">
        <v>545</v>
      </c>
      <c r="D86" s="4" t="s">
        <v>47</v>
      </c>
      <c r="E86" s="18" t="s">
        <v>326</v>
      </c>
      <c r="F86" s="4" t="s">
        <v>308</v>
      </c>
      <c r="G86" s="5" t="s">
        <v>312</v>
      </c>
    </row>
    <row r="87" spans="1:7" ht="31.5" x14ac:dyDescent="0.25">
      <c r="A87" s="4">
        <v>72</v>
      </c>
      <c r="B87" s="4" t="str">
        <f>"IAENG INTERNATIONAL JOURNAL OF APPLIED MATHEMATICS"</f>
        <v>IAENG INTERNATIONAL JOURNAL OF APPLIED MATHEMATICS</v>
      </c>
      <c r="C87" s="4" t="s">
        <v>546</v>
      </c>
      <c r="D87" s="4" t="s">
        <v>78</v>
      </c>
      <c r="E87" s="18" t="s">
        <v>311</v>
      </c>
      <c r="F87" s="4" t="s">
        <v>301</v>
      </c>
      <c r="G87" s="5" t="s">
        <v>312</v>
      </c>
    </row>
    <row r="88" spans="1:7" ht="31.5" x14ac:dyDescent="0.25">
      <c r="A88" s="4">
        <v>73</v>
      </c>
      <c r="B88" s="4" t="str">
        <f>"IAENG INTERNATIONAL JOURNAL OF COMPUTER SCIENCE"</f>
        <v>IAENG INTERNATIONAL JOURNAL OF COMPUTER SCIENCE</v>
      </c>
      <c r="C88" s="4" t="s">
        <v>547</v>
      </c>
      <c r="D88" s="4" t="s">
        <v>78</v>
      </c>
      <c r="E88" s="18" t="s">
        <v>311</v>
      </c>
      <c r="F88" s="4" t="s">
        <v>301</v>
      </c>
      <c r="G88" s="5" t="s">
        <v>312</v>
      </c>
    </row>
    <row r="89" spans="1:7" ht="31.5" x14ac:dyDescent="0.25">
      <c r="A89" s="4">
        <v>74</v>
      </c>
      <c r="B89" s="4" t="str">
        <f>"IDN : INTERNATIONAL DESIGNERS NETWORK"</f>
        <v>IDN : INTERNATIONAL DESIGNERS NETWORK</v>
      </c>
      <c r="C89" s="4" t="s">
        <v>548</v>
      </c>
      <c r="D89" s="4" t="s">
        <v>98</v>
      </c>
      <c r="E89" s="18" t="s">
        <v>300</v>
      </c>
      <c r="F89" s="4" t="s">
        <v>301</v>
      </c>
      <c r="G89" s="5" t="s">
        <v>345</v>
      </c>
    </row>
    <row r="90" spans="1:7" x14ac:dyDescent="0.25">
      <c r="A90" s="4">
        <v>75</v>
      </c>
      <c r="B90" s="4" t="str">
        <f>"INTERNATIONAL METALWORKING NEWS FOR ASIA"</f>
        <v>INTERNATIONAL METALWORKING NEWS FOR ASIA</v>
      </c>
      <c r="C90" s="4" t="s">
        <v>549</v>
      </c>
      <c r="D90" s="4" t="s">
        <v>80</v>
      </c>
      <c r="E90" s="18" t="s">
        <v>300</v>
      </c>
      <c r="F90" s="4" t="s">
        <v>308</v>
      </c>
      <c r="G90" s="5" t="s">
        <v>334</v>
      </c>
    </row>
    <row r="91" spans="1:7" x14ac:dyDescent="0.25">
      <c r="A91" s="4">
        <v>76</v>
      </c>
      <c r="B91" s="4" t="str">
        <f>"INTERNATIONAL PLASTICS NEWS FOR ASIA"</f>
        <v>INTERNATIONAL PLASTICS NEWS FOR ASIA</v>
      </c>
      <c r="C91" s="4" t="s">
        <v>549</v>
      </c>
      <c r="D91" s="4" t="s">
        <v>80</v>
      </c>
      <c r="E91" s="18" t="s">
        <v>300</v>
      </c>
      <c r="F91" s="4" t="s">
        <v>301</v>
      </c>
      <c r="G91" s="5" t="s">
        <v>334</v>
      </c>
    </row>
    <row r="92" spans="1:7" ht="31.5" x14ac:dyDescent="0.25">
      <c r="A92" s="4">
        <v>77</v>
      </c>
      <c r="B92" s="4" t="str">
        <f>"INTERNATIONAL STUDENT JOURNAL. GLOBAL"</f>
        <v>INTERNATIONAL STUDENT JOURNAL. GLOBAL</v>
      </c>
      <c r="C92" s="4" t="s">
        <v>550</v>
      </c>
      <c r="D92" s="4" t="s">
        <v>99</v>
      </c>
      <c r="E92" s="18" t="s">
        <v>314</v>
      </c>
      <c r="F92" s="4" t="s">
        <v>308</v>
      </c>
      <c r="G92" s="5" t="s">
        <v>346</v>
      </c>
    </row>
    <row r="93" spans="1:7" ht="31.5" x14ac:dyDescent="0.25">
      <c r="A93" s="4">
        <v>78</v>
      </c>
      <c r="B93" s="4" t="str">
        <f>"INTERNATIONAL STUDENT JOURNAL. LEADERS"</f>
        <v>INTERNATIONAL STUDENT JOURNAL. LEADERS</v>
      </c>
      <c r="C93" s="4" t="s">
        <v>550</v>
      </c>
      <c r="D93" s="4" t="s">
        <v>99</v>
      </c>
      <c r="E93" s="18" t="s">
        <v>314</v>
      </c>
      <c r="F93" s="4" t="s">
        <v>308</v>
      </c>
      <c r="G93" s="5" t="s">
        <v>346</v>
      </c>
    </row>
    <row r="94" spans="1:7" ht="31.5" x14ac:dyDescent="0.25">
      <c r="A94" s="4">
        <v>79</v>
      </c>
      <c r="B94" s="4" t="str">
        <f>"INTERNATIONAL STUDENT JOURNAL. SCIENCE"</f>
        <v>INTERNATIONAL STUDENT JOURNAL. SCIENCE</v>
      </c>
      <c r="C94" s="4" t="s">
        <v>550</v>
      </c>
      <c r="D94" s="4" t="s">
        <v>99</v>
      </c>
      <c r="E94" s="18" t="s">
        <v>314</v>
      </c>
      <c r="F94" s="4" t="s">
        <v>308</v>
      </c>
      <c r="G94" s="5" t="s">
        <v>346</v>
      </c>
    </row>
    <row r="95" spans="1:7" ht="31.5" x14ac:dyDescent="0.25">
      <c r="A95" s="4">
        <v>80</v>
      </c>
      <c r="B95" s="4" t="str">
        <f>"IR ANNUAL"&amp;CHAR(10)&amp;"投資者關係年刊"</f>
        <v>IR ANNUAL
投資者關係年刊</v>
      </c>
      <c r="C95" s="4" t="s">
        <v>444</v>
      </c>
      <c r="D95" s="4" t="s">
        <v>100</v>
      </c>
      <c r="E95" s="18" t="s">
        <v>304</v>
      </c>
      <c r="F95" s="4" t="s">
        <v>308</v>
      </c>
      <c r="G95" s="5" t="s">
        <v>309</v>
      </c>
    </row>
    <row r="96" spans="1:7" ht="31.5" x14ac:dyDescent="0.25">
      <c r="A96" s="4">
        <v>81</v>
      </c>
      <c r="B96" s="4" t="str">
        <f>"JEWELLERY REVIEW"&amp;CHAR(10)&amp;"珠寶之星"</f>
        <v>JEWELLERY REVIEW
珠寶之星</v>
      </c>
      <c r="C96" s="4" t="s">
        <v>551</v>
      </c>
      <c r="D96" s="4" t="s">
        <v>411</v>
      </c>
      <c r="E96" s="18" t="s">
        <v>300</v>
      </c>
      <c r="F96" s="4" t="s">
        <v>301</v>
      </c>
      <c r="G96" s="5" t="s">
        <v>302</v>
      </c>
    </row>
    <row r="97" spans="1:7" ht="78.75" x14ac:dyDescent="0.25">
      <c r="A97" s="4">
        <v>82</v>
      </c>
      <c r="B97" s="4" t="str">
        <f>"JNA"&amp;CHAR(10)&amp;"亞洲珠寶"</f>
        <v>JNA
亞洲珠寶</v>
      </c>
      <c r="C97" s="4" t="s">
        <v>552</v>
      </c>
      <c r="D97" s="4" t="s">
        <v>101</v>
      </c>
      <c r="E97" s="18" t="s">
        <v>300</v>
      </c>
      <c r="F97" s="4" t="s">
        <v>301</v>
      </c>
      <c r="G97" s="5" t="s">
        <v>347</v>
      </c>
    </row>
    <row r="98" spans="1:7" ht="31.5" x14ac:dyDescent="0.25">
      <c r="A98" s="4">
        <v>83</v>
      </c>
      <c r="B98" s="4" t="str">
        <f>"JOURNAL OF INTERNATIONAL AND COMPARATIVE LAW"</f>
        <v>JOURNAL OF INTERNATIONAL AND COMPARATIVE LAW</v>
      </c>
      <c r="C98" s="4" t="s">
        <v>553</v>
      </c>
      <c r="D98" s="4" t="s">
        <v>434</v>
      </c>
      <c r="E98" s="18" t="s">
        <v>329</v>
      </c>
      <c r="F98" s="4" t="s">
        <v>301</v>
      </c>
      <c r="G98" s="5" t="s">
        <v>452</v>
      </c>
    </row>
    <row r="99" spans="1:7" ht="31.5" x14ac:dyDescent="0.25">
      <c r="A99" s="4">
        <v>84</v>
      </c>
      <c r="B99" s="4" t="str">
        <f>"LEGISLATIVE COUNCIL OFFICIAL RECORD OF PROCEEDINGS"</f>
        <v>LEGISLATIVE COUNCIL OFFICIAL RECORD OF PROCEEDINGS</v>
      </c>
      <c r="C99" s="4" t="s">
        <v>554</v>
      </c>
      <c r="D99" s="4" t="s">
        <v>102</v>
      </c>
      <c r="E99" s="18" t="s">
        <v>310</v>
      </c>
      <c r="F99" s="4" t="s">
        <v>301</v>
      </c>
      <c r="G99" s="5" t="s">
        <v>348</v>
      </c>
    </row>
    <row r="100" spans="1:7" ht="31.5" x14ac:dyDescent="0.25">
      <c r="A100" s="4">
        <v>85</v>
      </c>
      <c r="B100" s="4" t="str">
        <f>"MICRO:BIT MAGAZINE"</f>
        <v>MICRO:BIT MAGAZINE</v>
      </c>
      <c r="C100" s="4" t="s">
        <v>555</v>
      </c>
      <c r="D100" s="4" t="s">
        <v>72</v>
      </c>
      <c r="E100" s="18" t="s">
        <v>311</v>
      </c>
      <c r="F100" s="4" t="s">
        <v>301</v>
      </c>
      <c r="G100" s="5" t="s">
        <v>337</v>
      </c>
    </row>
    <row r="101" spans="1:7" ht="31.5" x14ac:dyDescent="0.25">
      <c r="A101" s="4">
        <v>86</v>
      </c>
      <c r="B101" s="4" t="str">
        <f>"MIMS DOCTOR"</f>
        <v>MIMS DOCTOR</v>
      </c>
      <c r="C101" s="4" t="s">
        <v>556</v>
      </c>
      <c r="D101" s="4" t="s">
        <v>103</v>
      </c>
      <c r="E101" s="18" t="s">
        <v>314</v>
      </c>
      <c r="F101" s="4" t="s">
        <v>301</v>
      </c>
      <c r="G101" s="5" t="s">
        <v>453</v>
      </c>
    </row>
    <row r="102" spans="1:7" ht="31.5" x14ac:dyDescent="0.25">
      <c r="A102" s="4">
        <v>87</v>
      </c>
      <c r="B102" s="4" t="str">
        <f>"MIMS HONG KONG"</f>
        <v>MIMS HONG KONG</v>
      </c>
      <c r="C102" s="4" t="s">
        <v>557</v>
      </c>
      <c r="D102" s="4" t="s">
        <v>103</v>
      </c>
      <c r="E102" s="18" t="s">
        <v>311</v>
      </c>
      <c r="F102" s="4" t="s">
        <v>301</v>
      </c>
      <c r="G102" s="5" t="s">
        <v>349</v>
      </c>
    </row>
    <row r="103" spans="1:7" ht="31.5" x14ac:dyDescent="0.25">
      <c r="A103" s="4">
        <v>88</v>
      </c>
      <c r="B103" s="4" t="str">
        <f>"MIMS ONCOLOGY"</f>
        <v>MIMS ONCOLOGY</v>
      </c>
      <c r="C103" s="4" t="s">
        <v>558</v>
      </c>
      <c r="D103" s="4" t="s">
        <v>103</v>
      </c>
      <c r="E103" s="18" t="s">
        <v>300</v>
      </c>
      <c r="F103" s="4" t="s">
        <v>301</v>
      </c>
      <c r="G103" s="5" t="s">
        <v>453</v>
      </c>
    </row>
    <row r="104" spans="1:7" ht="31.5" x14ac:dyDescent="0.25">
      <c r="A104" s="4">
        <v>89</v>
      </c>
      <c r="B104" s="4" t="str">
        <f>"OFFBEAT"&amp;CHAR(10)&amp;"警聲"</f>
        <v>OFFBEAT
警聲</v>
      </c>
      <c r="C104" s="4" t="s">
        <v>559</v>
      </c>
      <c r="D104" s="4" t="s">
        <v>104</v>
      </c>
      <c r="E104" s="18" t="s">
        <v>342</v>
      </c>
      <c r="F104" s="4" t="s">
        <v>308</v>
      </c>
      <c r="G104" s="5" t="s">
        <v>312</v>
      </c>
    </row>
    <row r="105" spans="1:7" ht="31.5" x14ac:dyDescent="0.25">
      <c r="A105" s="4">
        <v>90</v>
      </c>
      <c r="B105" s="4" t="str">
        <f>"OMNIHEALTH PRACTICE"</f>
        <v>OMNIHEALTH PRACTICE</v>
      </c>
      <c r="C105" s="4" t="s">
        <v>560</v>
      </c>
      <c r="D105" s="4" t="s">
        <v>105</v>
      </c>
      <c r="E105" s="18" t="s">
        <v>300</v>
      </c>
      <c r="F105" s="4" t="s">
        <v>301</v>
      </c>
      <c r="G105" s="5" t="s">
        <v>309</v>
      </c>
    </row>
    <row r="106" spans="1:7" ht="31.5" x14ac:dyDescent="0.25">
      <c r="A106" s="4">
        <v>91</v>
      </c>
      <c r="B106" s="4" t="str">
        <f>"ORDINANCES OF THE HONG KONG SPECIAL ADMINISTRATIVE REGION"</f>
        <v>ORDINANCES OF THE HONG KONG SPECIAL ADMINISTRATIVE REGION</v>
      </c>
      <c r="C106" s="4" t="s">
        <v>561</v>
      </c>
      <c r="D106" s="4" t="s">
        <v>86</v>
      </c>
      <c r="E106" s="18" t="s">
        <v>310</v>
      </c>
      <c r="F106" s="4" t="s">
        <v>308</v>
      </c>
      <c r="G106" s="5" t="s">
        <v>309</v>
      </c>
    </row>
    <row r="107" spans="1:7" x14ac:dyDescent="0.25">
      <c r="A107" s="4">
        <v>92</v>
      </c>
      <c r="B107" s="4" t="str">
        <f>"ORIENTATIONS"</f>
        <v>ORIENTATIONS</v>
      </c>
      <c r="C107" s="4" t="s">
        <v>562</v>
      </c>
      <c r="D107" s="4" t="s">
        <v>106</v>
      </c>
      <c r="E107" s="18" t="s">
        <v>300</v>
      </c>
      <c r="F107" s="4" t="s">
        <v>301</v>
      </c>
      <c r="G107" s="5" t="s">
        <v>350</v>
      </c>
    </row>
    <row r="108" spans="1:7" x14ac:dyDescent="0.25">
      <c r="A108" s="4">
        <v>93</v>
      </c>
      <c r="B108" s="4" t="str">
        <f>"PERSPECTIVES CHINOISES"</f>
        <v>PERSPECTIVES CHINOISES</v>
      </c>
      <c r="C108" s="4" t="s">
        <v>563</v>
      </c>
      <c r="D108" s="4" t="s">
        <v>69</v>
      </c>
      <c r="E108" s="18" t="s">
        <v>311</v>
      </c>
      <c r="F108" s="4" t="s">
        <v>351</v>
      </c>
      <c r="G108" s="5" t="s">
        <v>327</v>
      </c>
    </row>
    <row r="109" spans="1:7" ht="31.5" x14ac:dyDescent="0.25">
      <c r="A109" s="4">
        <v>94</v>
      </c>
      <c r="B109" s="4" t="str">
        <f>"POSTIES"</f>
        <v>POSTIES</v>
      </c>
      <c r="C109" s="4" t="s">
        <v>564</v>
      </c>
      <c r="D109" s="4" t="s">
        <v>59</v>
      </c>
      <c r="E109" s="18" t="s">
        <v>316</v>
      </c>
      <c r="F109" s="4" t="s">
        <v>301</v>
      </c>
      <c r="G109" s="5" t="s">
        <v>352</v>
      </c>
    </row>
    <row r="110" spans="1:7" ht="31.5" x14ac:dyDescent="0.25">
      <c r="A110" s="4">
        <v>95</v>
      </c>
      <c r="B110" s="4" t="str">
        <f>"PRC-MAGAZINE"</f>
        <v>PRC-MAGAZINE</v>
      </c>
      <c r="C110" s="4" t="s">
        <v>565</v>
      </c>
      <c r="D110" s="4" t="s">
        <v>107</v>
      </c>
      <c r="E110" s="18" t="s">
        <v>300</v>
      </c>
      <c r="F110" s="4" t="s">
        <v>308</v>
      </c>
      <c r="G110" s="5" t="s">
        <v>318</v>
      </c>
    </row>
    <row r="111" spans="1:7" ht="31.5" x14ac:dyDescent="0.25">
      <c r="A111" s="4">
        <v>96</v>
      </c>
      <c r="B111" s="4" t="str">
        <f>"PRESTIGE HONG KONG"</f>
        <v>PRESTIGE HONG KONG</v>
      </c>
      <c r="C111" s="4" t="s">
        <v>566</v>
      </c>
      <c r="D111" s="4" t="s">
        <v>55</v>
      </c>
      <c r="E111" s="18" t="s">
        <v>314</v>
      </c>
      <c r="F111" s="4" t="s">
        <v>301</v>
      </c>
      <c r="G111" s="5" t="s">
        <v>321</v>
      </c>
    </row>
    <row r="112" spans="1:7" ht="31.5" x14ac:dyDescent="0.25">
      <c r="A112" s="4">
        <v>97</v>
      </c>
      <c r="B112" s="4" t="str">
        <f>"RACING WORLD"&amp;CHAR(10)&amp;"賽馬天下"</f>
        <v>RACING WORLD
賽馬天下</v>
      </c>
      <c r="C112" s="4" t="s">
        <v>477</v>
      </c>
      <c r="D112" s="4" t="s">
        <v>108</v>
      </c>
      <c r="E112" s="18" t="s">
        <v>314</v>
      </c>
      <c r="F112" s="4" t="s">
        <v>308</v>
      </c>
      <c r="G112" s="5" t="s">
        <v>318</v>
      </c>
    </row>
    <row r="113" spans="1:7" ht="31.5" x14ac:dyDescent="0.25">
      <c r="A113" s="4">
        <v>98</v>
      </c>
      <c r="B113" s="4" t="str">
        <f>"REGULATIONS OF THE HONG KONG SPECIAL ADMINISTRATIVE REGION"</f>
        <v>REGULATIONS OF THE HONG KONG SPECIAL ADMINISTRATIVE REGION</v>
      </c>
      <c r="C113" s="4" t="s">
        <v>567</v>
      </c>
      <c r="D113" s="4" t="s">
        <v>86</v>
      </c>
      <c r="E113" s="18" t="s">
        <v>310</v>
      </c>
      <c r="F113" s="4" t="s">
        <v>308</v>
      </c>
      <c r="G113" s="5" t="s">
        <v>309</v>
      </c>
    </row>
    <row r="114" spans="1:7" ht="31.5" x14ac:dyDescent="0.25">
      <c r="A114" s="4">
        <v>99</v>
      </c>
      <c r="B114" s="4" t="str">
        <f>"RENDITIONS"&amp;CHAR(10)&amp;"譯叢"</f>
        <v>RENDITIONS
譯叢</v>
      </c>
      <c r="C114" s="4" t="s">
        <v>568</v>
      </c>
      <c r="D114" s="4" t="s">
        <v>109</v>
      </c>
      <c r="E114" s="18" t="s">
        <v>329</v>
      </c>
      <c r="F114" s="4" t="s">
        <v>308</v>
      </c>
      <c r="G114" s="5" t="s">
        <v>353</v>
      </c>
    </row>
    <row r="115" spans="1:7" ht="31.5" x14ac:dyDescent="0.25">
      <c r="A115" s="4">
        <v>100</v>
      </c>
      <c r="B115" s="4" t="str">
        <f>"SHIPPERS TODAY"&amp;CHAR(10)&amp;"付貨人"</f>
        <v>SHIPPERS TODAY
付貨人</v>
      </c>
      <c r="C115" s="4" t="s">
        <v>569</v>
      </c>
      <c r="D115" s="4" t="s">
        <v>110</v>
      </c>
      <c r="E115" s="18" t="s">
        <v>300</v>
      </c>
      <c r="F115" s="4" t="s">
        <v>308</v>
      </c>
      <c r="G115" s="5" t="s">
        <v>454</v>
      </c>
    </row>
    <row r="116" spans="1:7" ht="31.5" x14ac:dyDescent="0.25">
      <c r="A116" s="4">
        <v>101</v>
      </c>
      <c r="B116" s="4" t="str">
        <f>"STYLE"</f>
        <v>STYLE</v>
      </c>
      <c r="C116" s="4" t="s">
        <v>570</v>
      </c>
      <c r="D116" s="4" t="s">
        <v>59</v>
      </c>
      <c r="E116" s="18" t="s">
        <v>314</v>
      </c>
      <c r="F116" s="4" t="s">
        <v>301</v>
      </c>
      <c r="G116" s="5" t="s">
        <v>312</v>
      </c>
    </row>
    <row r="117" spans="1:7" x14ac:dyDescent="0.25">
      <c r="A117" s="4">
        <v>102</v>
      </c>
      <c r="B117" s="4" t="str">
        <f>"SUNDAY EXAMINER"</f>
        <v>SUNDAY EXAMINER</v>
      </c>
      <c r="C117" s="4" t="s">
        <v>571</v>
      </c>
      <c r="D117" s="4" t="s">
        <v>111</v>
      </c>
      <c r="E117" s="18" t="s">
        <v>316</v>
      </c>
      <c r="F117" s="4" t="s">
        <v>301</v>
      </c>
      <c r="G117" s="5" t="s">
        <v>352</v>
      </c>
    </row>
    <row r="118" spans="1:7" ht="31.5" x14ac:dyDescent="0.25">
      <c r="A118" s="4">
        <v>103</v>
      </c>
      <c r="B118" s="4" t="str">
        <f>"SUNDAY MORNING POST"</f>
        <v>SUNDAY MORNING POST</v>
      </c>
      <c r="C118" s="4" t="s">
        <v>572</v>
      </c>
      <c r="D118" s="4" t="s">
        <v>59</v>
      </c>
      <c r="E118" s="18" t="s">
        <v>316</v>
      </c>
      <c r="F118" s="4" t="s">
        <v>301</v>
      </c>
      <c r="G118" s="5" t="s">
        <v>455</v>
      </c>
    </row>
    <row r="119" spans="1:7" ht="78.75" x14ac:dyDescent="0.25">
      <c r="A119" s="4">
        <v>104</v>
      </c>
      <c r="B119" s="4" t="str">
        <f>"SURVEYING &amp; BUILT ENVIRONMENT"</f>
        <v>SURVEYING &amp; BUILT ENVIRONMENT</v>
      </c>
      <c r="C119" s="4" t="s">
        <v>573</v>
      </c>
      <c r="D119" s="4" t="s">
        <v>112</v>
      </c>
      <c r="E119" s="18" t="s">
        <v>329</v>
      </c>
      <c r="F119" s="4" t="s">
        <v>301</v>
      </c>
      <c r="G119" s="5" t="s">
        <v>312</v>
      </c>
    </row>
    <row r="120" spans="1:7" ht="31.5" x14ac:dyDescent="0.25">
      <c r="A120" s="4">
        <v>105</v>
      </c>
      <c r="B120" s="4" t="str">
        <f>"SURVEYORS TIMES"&amp;CHAR(10)&amp;"測量師時代"</f>
        <v>SURVEYORS TIMES
測量師時代</v>
      </c>
      <c r="C120" s="4" t="s">
        <v>574</v>
      </c>
      <c r="D120" s="4" t="s">
        <v>112</v>
      </c>
      <c r="E120" s="18" t="s">
        <v>314</v>
      </c>
      <c r="F120" s="4" t="s">
        <v>308</v>
      </c>
      <c r="G120" s="5" t="s">
        <v>312</v>
      </c>
    </row>
    <row r="121" spans="1:7" x14ac:dyDescent="0.25">
      <c r="A121" s="4">
        <v>106</v>
      </c>
      <c r="B121" s="4" t="str">
        <f>"TASTING KITCHEN"</f>
        <v>TASTING KITCHEN</v>
      </c>
      <c r="C121" s="4" t="s">
        <v>575</v>
      </c>
      <c r="D121" s="4" t="s">
        <v>576</v>
      </c>
      <c r="E121" s="18" t="s">
        <v>300</v>
      </c>
      <c r="F121" s="4" t="s">
        <v>301</v>
      </c>
      <c r="G121" s="5" t="s">
        <v>318</v>
      </c>
    </row>
    <row r="122" spans="1:7" ht="47.25" x14ac:dyDescent="0.25">
      <c r="A122" s="4">
        <v>107</v>
      </c>
      <c r="B122" s="4" t="str">
        <f>"THE UPPER ROOM"&amp;CHAR(10)&amp;"靈修日程"</f>
        <v>THE UPPER ROOM
靈修日程</v>
      </c>
      <c r="C122" s="4" t="s">
        <v>577</v>
      </c>
      <c r="D122" s="4" t="s">
        <v>578</v>
      </c>
      <c r="E122" s="18" t="s">
        <v>300</v>
      </c>
      <c r="F122" s="4" t="s">
        <v>308</v>
      </c>
      <c r="G122" s="5" t="s">
        <v>579</v>
      </c>
    </row>
    <row r="123" spans="1:7" ht="31.5" x14ac:dyDescent="0.25">
      <c r="A123" s="4">
        <v>108</v>
      </c>
      <c r="B123" s="4" t="str">
        <f>"THEOLOGY &amp; LIFE"&amp;CHAR(10)&amp;"神學與生活"</f>
        <v>THEOLOGY &amp; LIFE
神學與生活</v>
      </c>
      <c r="C123" s="4" t="s">
        <v>580</v>
      </c>
      <c r="D123" s="4" t="s">
        <v>581</v>
      </c>
      <c r="E123" s="18" t="s">
        <v>304</v>
      </c>
      <c r="F123" s="4" t="s">
        <v>308</v>
      </c>
      <c r="G123" s="5" t="s">
        <v>307</v>
      </c>
    </row>
    <row r="124" spans="1:7" ht="31.5" x14ac:dyDescent="0.25">
      <c r="A124" s="4">
        <v>109</v>
      </c>
      <c r="B124" s="4" t="str">
        <f>"TRIPOD"&amp;CHAR(10)&amp;"鼎"</f>
        <v>TRIPOD
鼎</v>
      </c>
      <c r="C124" s="4" t="s">
        <v>582</v>
      </c>
      <c r="D124" s="4" t="s">
        <v>113</v>
      </c>
      <c r="E124" s="18" t="s">
        <v>306</v>
      </c>
      <c r="F124" s="4" t="s">
        <v>308</v>
      </c>
      <c r="G124" s="5" t="s">
        <v>324</v>
      </c>
    </row>
    <row r="125" spans="1:7" ht="31.5" x14ac:dyDescent="0.25">
      <c r="A125" s="4">
        <v>110</v>
      </c>
      <c r="B125" s="4" t="str">
        <f>"WATCH REVIEW"&amp;CHAR(10)&amp;"名錶之星"</f>
        <v>WATCH REVIEW
名錶之星</v>
      </c>
      <c r="C125" s="4" t="s">
        <v>583</v>
      </c>
      <c r="D125" s="4" t="s">
        <v>411</v>
      </c>
      <c r="E125" s="18" t="s">
        <v>311</v>
      </c>
      <c r="F125" s="4" t="s">
        <v>301</v>
      </c>
      <c r="G125" s="5" t="s">
        <v>302</v>
      </c>
    </row>
    <row r="126" spans="1:7" ht="31.5" x14ac:dyDescent="0.25">
      <c r="A126" s="4">
        <v>111</v>
      </c>
      <c r="B126" s="4" t="str">
        <f>"WATCHES EXPRESS"&amp;CHAR(10)&amp;"名錶新知"</f>
        <v>WATCHES EXPRESS
名錶新知</v>
      </c>
      <c r="C126" s="4" t="s">
        <v>584</v>
      </c>
      <c r="D126" s="4" t="s">
        <v>114</v>
      </c>
      <c r="E126" s="18" t="s">
        <v>304</v>
      </c>
      <c r="F126" s="4" t="s">
        <v>308</v>
      </c>
      <c r="G126" s="5" t="s">
        <v>349</v>
      </c>
    </row>
    <row r="127" spans="1:7" ht="63" x14ac:dyDescent="0.25">
      <c r="A127" s="4">
        <v>112</v>
      </c>
      <c r="B127" s="4" t="str">
        <f>"WEDNESDAY JOURNAL"</f>
        <v>WEDNESDAY JOURNAL</v>
      </c>
      <c r="C127" s="4" t="s">
        <v>585</v>
      </c>
      <c r="D127" s="4" t="s">
        <v>115</v>
      </c>
      <c r="E127" s="18" t="s">
        <v>316</v>
      </c>
      <c r="F127" s="4" t="s">
        <v>355</v>
      </c>
      <c r="G127" s="5" t="s">
        <v>312</v>
      </c>
    </row>
    <row r="128" spans="1:7" x14ac:dyDescent="0.25">
      <c r="A128" s="4">
        <v>113</v>
      </c>
      <c r="B128" s="4" t="str">
        <f>"WEEKLY HONGKONG - KOREAN POST"</f>
        <v>WEEKLY HONGKONG - KOREAN POST</v>
      </c>
      <c r="C128" s="4" t="s">
        <v>586</v>
      </c>
      <c r="D128" s="4" t="s">
        <v>116</v>
      </c>
      <c r="E128" s="18" t="s">
        <v>316</v>
      </c>
      <c r="F128" s="4" t="s">
        <v>356</v>
      </c>
      <c r="G128" s="5" t="s">
        <v>312</v>
      </c>
    </row>
    <row r="129" spans="1:7" ht="31.5" x14ac:dyDescent="0.25">
      <c r="A129" s="4">
        <v>114</v>
      </c>
      <c r="B129" s="4" t="str">
        <f>"WEHONG"</f>
        <v>WEHONG</v>
      </c>
      <c r="C129" s="4" t="s">
        <v>587</v>
      </c>
      <c r="D129" s="4" t="s">
        <v>116</v>
      </c>
      <c r="E129" s="18" t="s">
        <v>314</v>
      </c>
      <c r="F129" s="4" t="s">
        <v>356</v>
      </c>
    </row>
    <row r="130" spans="1:7" x14ac:dyDescent="0.25">
      <c r="A130" s="4">
        <v>115</v>
      </c>
      <c r="B130" s="4" t="str">
        <f>"XXIV TWENTY-FOUR"</f>
        <v>XXIV TWENTY-FOUR</v>
      </c>
      <c r="C130" s="4" t="s">
        <v>471</v>
      </c>
      <c r="D130" s="4" t="s">
        <v>59</v>
      </c>
      <c r="E130" s="18" t="s">
        <v>304</v>
      </c>
      <c r="F130" s="4" t="s">
        <v>301</v>
      </c>
      <c r="G130" s="5" t="s">
        <v>309</v>
      </c>
    </row>
    <row r="131" spans="1:7" ht="31.5" x14ac:dyDescent="0.25">
      <c r="A131" s="4">
        <v>116</v>
      </c>
      <c r="B131" s="4" t="str">
        <f>"YELLOW BUS LIGHT"&amp;CHAR(10)&amp;"黃巴士LIGHT"</f>
        <v>YELLOW BUS LIGHT
黃巴士LIGHT</v>
      </c>
      <c r="C131" s="4" t="s">
        <v>588</v>
      </c>
      <c r="D131" s="4" t="s">
        <v>117</v>
      </c>
      <c r="E131" s="18" t="s">
        <v>314</v>
      </c>
      <c r="F131" s="4" t="s">
        <v>308</v>
      </c>
      <c r="G131" s="5" t="s">
        <v>309</v>
      </c>
    </row>
    <row r="132" spans="1:7" ht="31.5" x14ac:dyDescent="0.25">
      <c r="A132" s="4">
        <v>117</v>
      </c>
      <c r="B132" s="4" t="str">
        <f>"THE YOUNG REPORTER"</f>
        <v>THE YOUNG REPORTER</v>
      </c>
      <c r="C132" s="4" t="s">
        <v>589</v>
      </c>
      <c r="D132" s="4" t="s">
        <v>118</v>
      </c>
      <c r="E132" s="18" t="s">
        <v>335</v>
      </c>
      <c r="F132" s="4" t="s">
        <v>301</v>
      </c>
      <c r="G132" s="5" t="s">
        <v>312</v>
      </c>
    </row>
    <row r="133" spans="1:7" x14ac:dyDescent="0.25">
      <c r="A133" s="4">
        <v>118</v>
      </c>
      <c r="B133" s="4" t="str">
        <f>"YOUTH HONG KONG"</f>
        <v>YOUTH HONG KONG</v>
      </c>
      <c r="C133" s="4" t="s">
        <v>590</v>
      </c>
      <c r="D133" s="4" t="s">
        <v>119</v>
      </c>
      <c r="E133" s="18" t="s">
        <v>311</v>
      </c>
      <c r="F133" s="4" t="s">
        <v>301</v>
      </c>
      <c r="G133" s="5" t="s">
        <v>312</v>
      </c>
    </row>
    <row r="134" spans="1:7" ht="31.5" x14ac:dyDescent="0.25">
      <c r="A134" s="4">
        <v>119</v>
      </c>
      <c r="B134" s="4" t="str">
        <f>"THE 21ST CENTURY DIRECTOR"&amp;CHAR(10)&amp;"廿一世紀董事"</f>
        <v>THE 21ST CENTURY DIRECTOR
廿一世紀董事</v>
      </c>
      <c r="C134" s="4" t="s">
        <v>591</v>
      </c>
      <c r="D134" s="4" t="s">
        <v>120</v>
      </c>
      <c r="E134" s="18" t="s">
        <v>304</v>
      </c>
      <c r="F134" s="4" t="s">
        <v>308</v>
      </c>
      <c r="G134" s="5" t="s">
        <v>318</v>
      </c>
    </row>
  </sheetData>
  <mergeCells count="2">
    <mergeCell ref="A1:G1"/>
    <mergeCell ref="A2:G2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0"/>
  <sheetViews>
    <sheetView workbookViewId="0">
      <selection activeCell="A3" sqref="A3"/>
    </sheetView>
  </sheetViews>
  <sheetFormatPr defaultRowHeight="16.5" x14ac:dyDescent="0.25"/>
  <cols>
    <col min="1" max="1" width="7.5" style="8" customWidth="1"/>
    <col min="2" max="2" width="81" style="8" customWidth="1"/>
    <col min="3" max="3" width="39.5" style="8" customWidth="1"/>
    <col min="4" max="4" width="50.125" style="8" customWidth="1"/>
    <col min="5" max="5" width="15" style="8" customWidth="1"/>
    <col min="6" max="6" width="9.625" style="8" customWidth="1"/>
    <col min="7" max="7" width="14.125" style="8" customWidth="1"/>
    <col min="8" max="16384" width="9" style="14"/>
  </cols>
  <sheetData>
    <row r="1" spans="1:7" customFormat="1" x14ac:dyDescent="0.25">
      <c r="A1" s="27" t="s">
        <v>474</v>
      </c>
      <c r="B1" s="27"/>
      <c r="C1" s="27"/>
      <c r="D1" s="27"/>
      <c r="E1" s="27"/>
      <c r="F1" s="27"/>
    </row>
    <row r="2" spans="1:7" customFormat="1" x14ac:dyDescent="0.25">
      <c r="A2" s="28" t="s">
        <v>468</v>
      </c>
      <c r="B2" s="28"/>
      <c r="C2" s="28"/>
      <c r="D2" s="28"/>
      <c r="E2" s="28"/>
      <c r="F2" s="28"/>
    </row>
    <row r="3" spans="1:7" customFormat="1" x14ac:dyDescent="0.25">
      <c r="A3" s="4"/>
      <c r="B3" s="5"/>
      <c r="C3" s="4"/>
      <c r="D3" s="4"/>
      <c r="E3" s="4"/>
      <c r="F3" s="4"/>
    </row>
    <row r="4" spans="1:7" customFormat="1" x14ac:dyDescent="0.25">
      <c r="A4" s="10" t="s">
        <v>42</v>
      </c>
      <c r="B4" s="11" t="s">
        <v>469</v>
      </c>
      <c r="C4" s="9" t="s">
        <v>475</v>
      </c>
      <c r="D4" s="10" t="s">
        <v>43</v>
      </c>
      <c r="E4" s="10" t="s">
        <v>44</v>
      </c>
      <c r="F4" s="10" t="s">
        <v>470</v>
      </c>
      <c r="G4" s="12" t="s">
        <v>45</v>
      </c>
    </row>
    <row r="5" spans="1:7" x14ac:dyDescent="0.25">
      <c r="A5" s="8">
        <v>120</v>
      </c>
      <c r="B5" s="8" t="str">
        <f>"一起來開心玩快樂學遊戲讀本"</f>
        <v>一起來開心玩快樂學遊戲讀本</v>
      </c>
      <c r="C5" s="8" t="str">
        <f>"Jan-Nov 2022"</f>
        <v>Jan-Nov 2022</v>
      </c>
      <c r="D5" s="8" t="s">
        <v>121</v>
      </c>
      <c r="E5" s="8" t="s">
        <v>359</v>
      </c>
      <c r="F5" s="8" t="s">
        <v>358</v>
      </c>
      <c r="G5" s="19" t="s">
        <v>360</v>
      </c>
    </row>
    <row r="6" spans="1:7" ht="31.5" x14ac:dyDescent="0.25">
      <c r="A6" s="8">
        <v>121</v>
      </c>
      <c r="B6" s="8" t="str">
        <f>"二十一世紀"&amp;CHAR(10)&amp;"TWENTY-FIRST CENTURY"</f>
        <v>二十一世紀
TWENTY-FIRST CENTURY</v>
      </c>
      <c r="C6" s="8" t="str">
        <f>"no. 189-194 Feb-Dec 2022"</f>
        <v>no. 189-194 Feb-Dec 2022</v>
      </c>
      <c r="D6" s="8" t="s">
        <v>122</v>
      </c>
      <c r="E6" s="8" t="s">
        <v>357</v>
      </c>
      <c r="F6" s="8" t="s">
        <v>358</v>
      </c>
      <c r="G6" s="19" t="s">
        <v>318</v>
      </c>
    </row>
    <row r="7" spans="1:7" ht="31.5" x14ac:dyDescent="0.25">
      <c r="A7" s="8">
        <v>122</v>
      </c>
      <c r="B7" s="8" t="str">
        <f>"二輪騎仕"&amp;CHAR(10)&amp;"TWO WHEELS RIDER"</f>
        <v>二輪騎仕
TWO WHEELS RIDER</v>
      </c>
      <c r="C7" s="8" t="str">
        <f>"no. 121-132 Jan-Dec 2022"</f>
        <v>no. 121-132 Jan-Dec 2022</v>
      </c>
      <c r="D7" s="8" t="s">
        <v>123</v>
      </c>
      <c r="E7" s="8" t="s">
        <v>359</v>
      </c>
      <c r="F7" s="8" t="s">
        <v>358</v>
      </c>
      <c r="G7" s="19" t="s">
        <v>341</v>
      </c>
    </row>
    <row r="8" spans="1:7" ht="31.5" x14ac:dyDescent="0.25">
      <c r="A8" s="8">
        <v>123</v>
      </c>
      <c r="B8" s="8" t="str">
        <f>"上壘 : 香港棒球總會半年刊 = RUN : HONG KONG BASEBALL ASSOCIATION BIANNUAL PUBLICATION"</f>
        <v>上壘 : 香港棒球總會半年刊 = RUN : HONG KONG BASEBALL ASSOCIATION BIANNUAL PUBLICATION</v>
      </c>
      <c r="C8" s="8" t="str">
        <f>"issue 93 Dec 2021;"&amp;CHAR(10)&amp;"issue 94 Jul 2022"</f>
        <v>issue 93 Dec 2021;
issue 94 Jul 2022</v>
      </c>
      <c r="D8" s="8" t="s">
        <v>124</v>
      </c>
      <c r="E8" s="8" t="s">
        <v>363</v>
      </c>
      <c r="F8" s="8" t="s">
        <v>358</v>
      </c>
      <c r="G8" s="19" t="s">
        <v>362</v>
      </c>
    </row>
    <row r="9" spans="1:7" ht="31.5" x14ac:dyDescent="0.25">
      <c r="A9" s="8">
        <v>124</v>
      </c>
      <c r="B9" s="8" t="str">
        <f>"小小青蘋果"&amp;CHAR(10)&amp;"LITTLE GREEN APPLE"</f>
        <v>小小青蘋果
LITTLE GREEN APPLE</v>
      </c>
      <c r="C9" s="8" t="str">
        <f>"Jan/Feb-Jun 2022"</f>
        <v>Jan/Feb-Jun 2022</v>
      </c>
      <c r="D9" s="8" t="s">
        <v>125</v>
      </c>
      <c r="E9" s="8" t="s">
        <v>367</v>
      </c>
      <c r="F9" s="8" t="s">
        <v>358</v>
      </c>
      <c r="G9" s="19" t="s">
        <v>456</v>
      </c>
    </row>
    <row r="10" spans="1:7" ht="31.5" x14ac:dyDescent="0.25">
      <c r="A10" s="8">
        <v>125</v>
      </c>
      <c r="B10" s="8" t="str">
        <f>"小小紅蘋果"&amp;CHAR(10)&amp;"LITTLE RED APPLE"</f>
        <v>小小紅蘋果
LITTLE RED APPLE</v>
      </c>
      <c r="C10" s="8" t="str">
        <f>"no. 454-463 Jan/Feb-Dec 2022"</f>
        <v>no. 454-463 Jan/Feb-Dec 2022</v>
      </c>
      <c r="D10" s="8" t="s">
        <v>125</v>
      </c>
      <c r="E10" s="8" t="s">
        <v>367</v>
      </c>
      <c r="F10" s="8" t="s">
        <v>358</v>
      </c>
      <c r="G10" s="19" t="s">
        <v>456</v>
      </c>
    </row>
    <row r="11" spans="1:7" ht="31.5" x14ac:dyDescent="0.25">
      <c r="A11" s="8">
        <v>126</v>
      </c>
      <c r="B11" s="8" t="str">
        <f>"小泥子"&amp;CHAR(10)&amp;"THE CLAY FAMILY"</f>
        <v>小泥子
THE CLAY FAMILY</v>
      </c>
      <c r="C11" s="8" t="str">
        <f>"no. 42 Dec 2021;"&amp;CHAR(10)&amp;"no. 43-44 Apr-Aug 2022"</f>
        <v>no. 42 Dec 2021;
no. 43-44 Apr-Aug 2022</v>
      </c>
      <c r="D11" s="8" t="s">
        <v>126</v>
      </c>
      <c r="E11" s="8" t="s">
        <v>368</v>
      </c>
      <c r="F11" s="8" t="s">
        <v>358</v>
      </c>
      <c r="G11" s="19" t="s">
        <v>362</v>
      </c>
    </row>
    <row r="12" spans="1:7" x14ac:dyDescent="0.25">
      <c r="A12" s="8">
        <v>127</v>
      </c>
      <c r="B12" s="8" t="str">
        <f>"小說與詩"</f>
        <v>小說與詩</v>
      </c>
      <c r="C12" s="8" t="str">
        <f>"no. 35-37 Apr-Oct 2022"</f>
        <v>no. 35-37 Apr-Oct 2022</v>
      </c>
      <c r="D12" s="8" t="s">
        <v>127</v>
      </c>
      <c r="E12" s="8" t="s">
        <v>369</v>
      </c>
      <c r="F12" s="8" t="s">
        <v>358</v>
      </c>
      <c r="G12" s="19" t="s">
        <v>343</v>
      </c>
    </row>
    <row r="13" spans="1:7" ht="31.5" x14ac:dyDescent="0.25">
      <c r="A13" s="8">
        <v>128</v>
      </c>
      <c r="B13" s="8" t="str">
        <f>"工聯雙月刊"&amp;CHAR(10)&amp;"FTU PRESS"</f>
        <v>工聯雙月刊
FTU PRESS</v>
      </c>
      <c r="C13" s="8" t="str">
        <f>"no. 246-251 Jan/Feb-Nov/Dec 2022"</f>
        <v>no. 246-251 Jan/Feb-Nov/Dec 2022</v>
      </c>
      <c r="D13" s="8" t="s">
        <v>129</v>
      </c>
      <c r="E13" s="8" t="s">
        <v>357</v>
      </c>
      <c r="F13" s="8" t="s">
        <v>358</v>
      </c>
      <c r="G13" s="19" t="s">
        <v>362</v>
      </c>
    </row>
    <row r="14" spans="1:7" ht="31.5" x14ac:dyDescent="0.25">
      <c r="A14" s="8">
        <v>129</v>
      </c>
      <c r="B14" s="8" t="str">
        <f>"中文大學校刊"&amp;CHAR(10)&amp;"CHINESE UNIVERSITY BULLETIN (CHINESE EDITION)"</f>
        <v>中文大學校刊
CHINESE UNIVERSITY BULLETIN (CHINESE EDITION)</v>
      </c>
      <c r="C14" s="8" t="str">
        <f>"2021 no. 2"</f>
        <v>2021 no. 2</v>
      </c>
      <c r="D14" s="8" t="s">
        <v>51</v>
      </c>
      <c r="E14" s="8" t="s">
        <v>363</v>
      </c>
      <c r="F14" s="8" t="s">
        <v>358</v>
      </c>
      <c r="G14" s="19" t="s">
        <v>360</v>
      </c>
    </row>
    <row r="15" spans="1:7" ht="31.5" x14ac:dyDescent="0.25">
      <c r="A15" s="8">
        <v>130</v>
      </c>
      <c r="B15" s="8" t="str">
        <f>"中外名流"&amp;CHAR(10)&amp;"CHINA AND FOREIGN CELEBRITIES"</f>
        <v>中外名流
CHINA AND FOREIGN CELEBRITIES</v>
      </c>
      <c r="C15" s="8" t="str">
        <f>"no. 27 2022"</f>
        <v>no. 27 2022</v>
      </c>
      <c r="D15" s="8" t="s">
        <v>130</v>
      </c>
      <c r="E15" s="8" t="s">
        <v>366</v>
      </c>
      <c r="F15" s="8" t="s">
        <v>358</v>
      </c>
      <c r="G15" s="19" t="s">
        <v>302</v>
      </c>
    </row>
    <row r="16" spans="1:7" ht="31.5" x14ac:dyDescent="0.25">
      <c r="A16" s="8">
        <v>131</v>
      </c>
      <c r="B16" s="8" t="str">
        <f>"中國公共安全"&amp;CHAR(10)&amp;"CHINA PUBLIC SECURITY"</f>
        <v>中國公共安全
CHINA PUBLIC SECURITY</v>
      </c>
      <c r="C16" s="8" t="str">
        <f>"no. 291-293 Jul/Aug-Nov/Dec 2021;"&amp;CHAR(10)&amp;"no. 294-297 Mar/Apr-Sep/Oct 2022"</f>
        <v>no. 291-293 Jul/Aug-Nov/Dec 2021;
no. 294-297 Mar/Apr-Sep/Oct 2022</v>
      </c>
      <c r="D16" s="8" t="s">
        <v>132</v>
      </c>
      <c r="E16" s="8" t="s">
        <v>357</v>
      </c>
      <c r="F16" s="8" t="s">
        <v>358</v>
      </c>
      <c r="G16" s="19" t="s">
        <v>373</v>
      </c>
    </row>
    <row r="17" spans="1:7" ht="31.5" x14ac:dyDescent="0.25">
      <c r="A17" s="8">
        <v>132</v>
      </c>
      <c r="B17" s="8" t="str">
        <f>"中國文化研究所學報"&amp;CHAR(10)&amp;"JOURNAL OF CHINESE STUDIES"</f>
        <v>中國文化研究所學報
JOURNAL OF CHINESE STUDIES</v>
      </c>
      <c r="C17" s="8" t="str">
        <f>"no. 74-75 Jan-Jul 2022"</f>
        <v>no. 74-75 Jan-Jul 2022</v>
      </c>
      <c r="D17" s="8" t="s">
        <v>122</v>
      </c>
      <c r="E17" s="8" t="s">
        <v>363</v>
      </c>
      <c r="F17" s="8" t="s">
        <v>374</v>
      </c>
      <c r="G17" s="19" t="s">
        <v>375</v>
      </c>
    </row>
    <row r="18" spans="1:7" x14ac:dyDescent="0.25">
      <c r="A18" s="8">
        <v>133</v>
      </c>
      <c r="B18" s="8" t="str">
        <f>"中國文學學報"</f>
        <v>中國文學學報</v>
      </c>
      <c r="C18" s="8" t="str">
        <f>"issue 12 Jun 2022"</f>
        <v>issue 12 Jun 2022</v>
      </c>
      <c r="D18" s="8" t="s">
        <v>133</v>
      </c>
      <c r="E18" s="8" t="s">
        <v>376</v>
      </c>
      <c r="F18" s="8" t="s">
        <v>358</v>
      </c>
      <c r="G18" s="19" t="s">
        <v>319</v>
      </c>
    </row>
    <row r="19" spans="1:7" ht="31.5" x14ac:dyDescent="0.25">
      <c r="A19" s="8">
        <v>134</v>
      </c>
      <c r="B19" s="8" t="str">
        <f>"中國早報"&amp;CHAR(10)&amp;"CHINA MORNING POST"</f>
        <v>中國早報
CHINA MORNING POST</v>
      </c>
      <c r="C19" s="8" t="str">
        <f>"no. 4-5 20 Apr-15 Oct 2022"</f>
        <v>no. 4-5 20 Apr-15 Oct 2022</v>
      </c>
      <c r="D19" s="8" t="s">
        <v>413</v>
      </c>
      <c r="E19" s="8" t="s">
        <v>361</v>
      </c>
      <c r="F19" s="8" t="s">
        <v>358</v>
      </c>
      <c r="G19" s="19" t="s">
        <v>360</v>
      </c>
    </row>
    <row r="20" spans="1:7" ht="31.5" x14ac:dyDescent="0.25">
      <c r="A20" s="8">
        <v>135</v>
      </c>
      <c r="B20" s="8" t="str">
        <f>"中國旅遊"&amp;CHAR(10)&amp;"CHINA TOURISM"</f>
        <v>中國旅遊
CHINA TOURISM</v>
      </c>
      <c r="C20" s="8" t="str">
        <f>"issue 499-510 Jan-Dec 2022"</f>
        <v>issue 499-510 Jan-Dec 2022</v>
      </c>
      <c r="D20" s="8" t="s">
        <v>134</v>
      </c>
      <c r="E20" s="8" t="s">
        <v>359</v>
      </c>
      <c r="F20" s="8" t="s">
        <v>358</v>
      </c>
      <c r="G20" s="19" t="s">
        <v>341</v>
      </c>
    </row>
    <row r="21" spans="1:7" ht="31.5" x14ac:dyDescent="0.25">
      <c r="A21" s="8">
        <v>136</v>
      </c>
      <c r="B21" s="8" t="str">
        <f>"中國評論"&amp;CHAR(10)&amp;"CHINA REVIEW"</f>
        <v>中國評論
CHINA REVIEW</v>
      </c>
      <c r="C21" s="8" t="str">
        <f>"no. 289-300 Jan-Dec 2022"</f>
        <v>no. 289-300 Jan-Dec 2022</v>
      </c>
      <c r="D21" s="8" t="s">
        <v>136</v>
      </c>
      <c r="E21" s="8" t="s">
        <v>359</v>
      </c>
      <c r="F21" s="8" t="s">
        <v>358</v>
      </c>
      <c r="G21" s="19" t="s">
        <v>330</v>
      </c>
    </row>
    <row r="22" spans="1:7" ht="31.5" x14ac:dyDescent="0.25">
      <c r="A22" s="8">
        <v>137</v>
      </c>
      <c r="B22" s="8" t="str">
        <f>"中國塑料橡膠"&amp;CHAR(10)&amp;"CHINA PLASTIC &amp; RUBBER JOURNAL"</f>
        <v>中國塑料橡膠
CHINA PLASTIC &amp; RUBBER JOURNAL</v>
      </c>
      <c r="C22" s="8" t="str">
        <f>"Apr 2022"</f>
        <v>Apr 2022</v>
      </c>
      <c r="D22" s="8" t="s">
        <v>135</v>
      </c>
      <c r="E22" s="8" t="s">
        <v>357</v>
      </c>
      <c r="F22" s="8" t="s">
        <v>358</v>
      </c>
      <c r="G22" s="19" t="s">
        <v>377</v>
      </c>
    </row>
    <row r="23" spans="1:7" ht="31.5" x14ac:dyDescent="0.25">
      <c r="A23" s="8">
        <v>138</v>
      </c>
      <c r="B23" s="8" t="str">
        <f>"中國語文研究"&amp;CHAR(10)&amp;"STUDIES IN CHINESE LINGUISTICS"</f>
        <v>中國語文研究
STUDIES IN CHINESE LINGUISTICS</v>
      </c>
      <c r="C23" s="8" t="str">
        <f>"vol. 42 no. 2 Dec 2021;"&amp;CHAR(10)&amp;"vol. 43 no. 1 Jun 2022"</f>
        <v>vol. 42 no. 2 Dec 2021;
vol. 43 no. 1 Jun 2022</v>
      </c>
      <c r="D23" s="8" t="s">
        <v>137</v>
      </c>
      <c r="E23" s="8" t="s">
        <v>592</v>
      </c>
      <c r="F23" s="8" t="s">
        <v>374</v>
      </c>
      <c r="G23" s="19" t="s">
        <v>302</v>
      </c>
    </row>
    <row r="24" spans="1:7" ht="31.5" x14ac:dyDescent="0.25">
      <c r="A24" s="8">
        <v>139</v>
      </c>
      <c r="B24" s="8" t="str">
        <f>"中國語文通訊"&amp;CHAR(10)&amp;"CURRENT RESEARCH IN CHINESE LINGUISTICS"</f>
        <v>中國語文通訊
CURRENT RESEARCH IN CHINESE LINGUISTICS</v>
      </c>
      <c r="C24" s="8" t="str">
        <f>"vol. 101 no. 1-2 Jan-Jul 2022"</f>
        <v>vol. 101 no. 1-2 Jan-Jul 2022</v>
      </c>
      <c r="D24" s="8" t="s">
        <v>137</v>
      </c>
      <c r="E24" s="8" t="s">
        <v>363</v>
      </c>
      <c r="F24" s="8" t="s">
        <v>358</v>
      </c>
      <c r="G24" s="19" t="s">
        <v>378</v>
      </c>
    </row>
    <row r="25" spans="1:7" ht="31.5" x14ac:dyDescent="0.25">
      <c r="A25" s="8">
        <v>140</v>
      </c>
      <c r="B25" s="8" t="str">
        <f>"中華時報"&amp;CHAR(10)&amp;"CHINA TIMES"</f>
        <v>中華時報
CHINA TIMES</v>
      </c>
      <c r="C25" s="8" t="str">
        <f>"09 Dec 2021;"&amp;CHAR(10)&amp;"31 Dec 2021"</f>
        <v>09 Dec 2021;
31 Dec 2021</v>
      </c>
      <c r="D25" s="8" t="s">
        <v>414</v>
      </c>
      <c r="E25" s="8" t="s">
        <v>593</v>
      </c>
      <c r="F25" s="8" t="s">
        <v>358</v>
      </c>
      <c r="G25" s="19" t="s">
        <v>397</v>
      </c>
    </row>
    <row r="26" spans="1:7" x14ac:dyDescent="0.25">
      <c r="A26" s="8">
        <v>141</v>
      </c>
      <c r="B26" s="8" t="str">
        <f>"互愛通訊"</f>
        <v>互愛通訊</v>
      </c>
      <c r="C26" s="8" t="str">
        <f>"no. 520-531 Jan-Dec 2022"</f>
        <v>no. 520-531 Jan-Dec 2022</v>
      </c>
      <c r="D26" s="8" t="s">
        <v>138</v>
      </c>
      <c r="E26" s="8" t="s">
        <v>359</v>
      </c>
      <c r="F26" s="8" t="s">
        <v>358</v>
      </c>
      <c r="G26" s="19" t="s">
        <v>362</v>
      </c>
    </row>
    <row r="27" spans="1:7" ht="31.5" x14ac:dyDescent="0.25">
      <c r="A27" s="8">
        <v>142</v>
      </c>
      <c r="B27" s="8" t="str">
        <f>"今日九巴"&amp;CHAR(10)&amp;"KMB TODAY"</f>
        <v>今日九巴
KMB TODAY</v>
      </c>
      <c r="C27" s="8" t="str">
        <f>"no. 289 Nov/Dec 2021"</f>
        <v>no. 289 Nov/Dec 2021</v>
      </c>
      <c r="D27" s="8" t="s">
        <v>139</v>
      </c>
      <c r="E27" s="8" t="s">
        <v>357</v>
      </c>
      <c r="F27" s="8" t="s">
        <v>358</v>
      </c>
      <c r="G27" s="19" t="s">
        <v>362</v>
      </c>
    </row>
    <row r="28" spans="1:7" ht="63" x14ac:dyDescent="0.25">
      <c r="A28" s="8">
        <v>143</v>
      </c>
      <c r="B28" s="8" t="str">
        <f>"今日文藝報"&amp;CHAR(10)&amp;"LITERATURE AND ARTS TODAY"</f>
        <v>今日文藝報
LITERATURE AND ARTS TODAY</v>
      </c>
      <c r="C28" s="8" t="str">
        <f>"no. 161-163 25 Aug-25 Dec 2021;"&amp;CHAR(10)&amp;"no. 164-165 15 Jan-25 Feb 2022;"&amp;CHAR(10)&amp;"no. 166 30 Apr 2021;"&amp;CHAR(10)&amp;"no. 167-169 30 May-30 Sep 2022"</f>
        <v>no. 161-163 25 Aug-25 Dec 2021;
no. 164-165 15 Jan-25 Feb 2022;
no. 166 30 Apr 2021;
no. 167-169 30 May-30 Sep 2022</v>
      </c>
      <c r="D28" s="8" t="s">
        <v>140</v>
      </c>
      <c r="E28" s="8" t="s">
        <v>366</v>
      </c>
      <c r="F28" s="8" t="s">
        <v>358</v>
      </c>
      <c r="G28" s="19" t="s">
        <v>457</v>
      </c>
    </row>
    <row r="29" spans="1:7" ht="31.5" x14ac:dyDescent="0.25">
      <c r="A29" s="8">
        <v>144</v>
      </c>
      <c r="B29" s="8" t="str">
        <f>"今日保良"&amp;CHAR(10)&amp;"PLK LIFE"</f>
        <v>今日保良
PLK LIFE</v>
      </c>
      <c r="C29" s="8" t="str">
        <f>"2021 no. 3-4 Jan-Mar 2022"</f>
        <v>2021 no. 3-4 Jan-Mar 2022</v>
      </c>
      <c r="D29" s="8" t="s">
        <v>141</v>
      </c>
      <c r="E29" s="8" t="s">
        <v>369</v>
      </c>
      <c r="F29" s="8" t="s">
        <v>358</v>
      </c>
      <c r="G29" s="19" t="s">
        <v>362</v>
      </c>
    </row>
    <row r="30" spans="1:7" ht="31.5" x14ac:dyDescent="0.25">
      <c r="A30" s="8">
        <v>145</v>
      </c>
      <c r="B30" s="8" t="str">
        <f>"今日家居"&amp;CHAR(10)&amp;"TODAY'S LIVING"</f>
        <v>今日家居
TODAY'S LIVING</v>
      </c>
      <c r="C30" s="8" t="str">
        <f>"no. 414-424 Jan-Nov 2022"</f>
        <v>no. 414-424 Jan-Nov 2022</v>
      </c>
      <c r="D30" s="8" t="s">
        <v>142</v>
      </c>
      <c r="E30" s="8" t="s">
        <v>359</v>
      </c>
      <c r="F30" s="8" t="s">
        <v>358</v>
      </c>
      <c r="G30" s="19" t="s">
        <v>341</v>
      </c>
    </row>
    <row r="31" spans="1:7" ht="31.5" x14ac:dyDescent="0.25">
      <c r="A31" s="8">
        <v>146</v>
      </c>
      <c r="B31" s="8" t="str">
        <f>"今日校園"&amp;CHAR(10)&amp;"E-CAMPUS TODAY"</f>
        <v>今日校園
E-CAMPUS TODAY</v>
      </c>
      <c r="C31" s="8" t="str">
        <f>"no. 268 Dec 2021;"&amp;CHAR(10)&amp;"no. 269-270 Jan-Aug 2022"</f>
        <v>no. 268 Dec 2021;
no. 269-270 Jan-Aug 2022</v>
      </c>
      <c r="D31" s="8" t="s">
        <v>143</v>
      </c>
      <c r="E31" s="8" t="s">
        <v>359</v>
      </c>
      <c r="F31" s="8" t="s">
        <v>358</v>
      </c>
      <c r="G31" s="19" t="s">
        <v>320</v>
      </c>
    </row>
    <row r="32" spans="1:7" ht="47.25" x14ac:dyDescent="0.25">
      <c r="A32" s="8">
        <v>147</v>
      </c>
      <c r="B32" s="8" t="str">
        <f>"今日華人"&amp;CHAR(10)&amp;"CHINESE TODAY"</f>
        <v>今日華人
CHINESE TODAY</v>
      </c>
      <c r="C32" s="8" t="str">
        <f>"2022 no. 3-10;"&amp;CHAR(10)&amp;"2022 no. 11-12;"&amp;CHAR(10)&amp;"2022 no. 13-16"</f>
        <v>2022 no. 3-10;
2022 no. 11-12;
2022 no. 13-16</v>
      </c>
      <c r="D32" s="8" t="s">
        <v>131</v>
      </c>
      <c r="E32" s="8" t="s">
        <v>359</v>
      </c>
      <c r="F32" s="8" t="s">
        <v>358</v>
      </c>
      <c r="G32" s="19" t="s">
        <v>302</v>
      </c>
    </row>
    <row r="33" spans="1:7" ht="31.5" x14ac:dyDescent="0.25">
      <c r="A33" s="8">
        <v>148</v>
      </c>
      <c r="B33" s="8" t="str">
        <f>"仁聞報"&amp;CHAR(10)&amp;"OUR VOICE"</f>
        <v>仁聞報
OUR VOICE</v>
      </c>
      <c r="C33" s="8" t="str">
        <f>"no. 21-22 Apr-Jul 2021"</f>
        <v>no. 21-22 Apr-Jul 2021</v>
      </c>
      <c r="D33" s="8" t="s">
        <v>144</v>
      </c>
      <c r="E33" s="8" t="s">
        <v>357</v>
      </c>
      <c r="F33" s="8" t="s">
        <v>358</v>
      </c>
      <c r="G33" s="19" t="s">
        <v>362</v>
      </c>
    </row>
    <row r="34" spans="1:7" ht="31.5" x14ac:dyDescent="0.25">
      <c r="A34" s="8">
        <v>149</v>
      </c>
      <c r="B34" s="8" t="str">
        <f>"公教報"&amp;CHAR(10)&amp;"KUNG KAO PO"</f>
        <v>公教報
KUNG KAO PO</v>
      </c>
      <c r="C34" s="8" t="str">
        <f>"no. 4063-4114 02 Jan-21 Dec 2022"</f>
        <v>no. 4063-4114 02 Jan-21 Dec 2022</v>
      </c>
      <c r="D34" s="8" t="s">
        <v>145</v>
      </c>
      <c r="E34" s="8" t="s">
        <v>370</v>
      </c>
      <c r="F34" s="8" t="s">
        <v>358</v>
      </c>
      <c r="G34" s="19" t="s">
        <v>379</v>
      </c>
    </row>
    <row r="35" spans="1:7" ht="31.5" x14ac:dyDescent="0.25">
      <c r="A35" s="8">
        <v>150</v>
      </c>
      <c r="B35" s="8" t="str">
        <f>"天主教思想與文化"&amp;CHAR(10)&amp;"JOURNAL OF CATHOLIC THOUGHT AND CULTURE"</f>
        <v>天主教思想與文化
JOURNAL OF CATHOLIC THOUGHT AND CULTURE</v>
      </c>
      <c r="C35" s="8" t="str">
        <f>"2022 no. 11"</f>
        <v>2022 no. 11</v>
      </c>
      <c r="D35" s="8" t="s">
        <v>146</v>
      </c>
      <c r="E35" s="8" t="s">
        <v>376</v>
      </c>
      <c r="F35" s="8" t="s">
        <v>358</v>
      </c>
      <c r="G35" s="19" t="s">
        <v>380</v>
      </c>
    </row>
    <row r="36" spans="1:7" ht="47.25" x14ac:dyDescent="0.25">
      <c r="A36" s="8">
        <v>151</v>
      </c>
      <c r="B36" s="8" t="str">
        <f>"天妖玄奇"</f>
        <v>天妖玄奇</v>
      </c>
      <c r="C36" s="8" t="str">
        <f>"no. 21-41 12 Aug-30 Dec 2021;"&amp;CHAR(10)&amp;"no. 42-44 06 Jan-20 Jan 2022;"&amp;CHAR(10)&amp;"no. 45/46-52 27 Jan-17 Mar 2022"</f>
        <v>no. 21-41 12 Aug-30 Dec 2021;
no. 42-44 06 Jan-20 Jan 2022;
no. 45/46-52 27 Jan-17 Mar 2022</v>
      </c>
      <c r="D36" s="8" t="s">
        <v>458</v>
      </c>
      <c r="E36" s="8" t="s">
        <v>370</v>
      </c>
      <c r="F36" s="8" t="s">
        <v>358</v>
      </c>
      <c r="G36" s="19" t="s">
        <v>383</v>
      </c>
    </row>
    <row r="37" spans="1:7" ht="31.5" x14ac:dyDescent="0.25">
      <c r="A37" s="8">
        <v>152</v>
      </c>
      <c r="B37" s="8" t="str">
        <f>"天使心"&amp;CHAR(10)&amp;"ANGEL'S HEART MONTHLY"</f>
        <v>天使心
ANGEL'S HEART MONTHLY</v>
      </c>
      <c r="C37" s="8" t="str">
        <f>"vol. 188-199 Jan-Dec 2022"</f>
        <v>vol. 188-199 Jan-Dec 2022</v>
      </c>
      <c r="D37" s="8" t="s">
        <v>147</v>
      </c>
      <c r="E37" s="8" t="s">
        <v>359</v>
      </c>
      <c r="F37" s="8" t="s">
        <v>358</v>
      </c>
      <c r="G37" s="19" t="s">
        <v>381</v>
      </c>
    </row>
    <row r="38" spans="1:7" ht="47.25" x14ac:dyDescent="0.25">
      <c r="A38" s="8">
        <v>153</v>
      </c>
      <c r="B38" s="8" t="str">
        <f>"少年警訊月刊"&amp;CHAR(10)&amp;"JUNIOR POLICE CALL NEWSLETTER"</f>
        <v>少年警訊月刊
JUNIOR POLICE CALL NEWSLETTER</v>
      </c>
      <c r="C38" s="8" t="str">
        <f>"no. 507 Dec 2021;"&amp;CHAR(10)&amp;"no. 508-512 Jan-Jun 2022;"&amp;CHAR(10)&amp;"no. 514-517 Aug-Nov 2022"</f>
        <v>no. 507 Dec 2021;
no. 508-512 Jan-Jun 2022;
no. 514-517 Aug-Nov 2022</v>
      </c>
      <c r="D38" s="8" t="s">
        <v>148</v>
      </c>
      <c r="E38" s="8" t="s">
        <v>359</v>
      </c>
      <c r="F38" s="8" t="s">
        <v>374</v>
      </c>
      <c r="G38" s="19" t="s">
        <v>362</v>
      </c>
    </row>
    <row r="39" spans="1:7" ht="31.5" x14ac:dyDescent="0.25">
      <c r="A39" s="8">
        <v>154</v>
      </c>
      <c r="B39" s="8" t="str">
        <f>"文綜"&amp;CHAR(10)&amp;"LITERATURE IN CHINESE"</f>
        <v>文綜
LITERATURE IN CHINESE</v>
      </c>
      <c r="C39" s="8" t="str">
        <f>"no. 59-62 Mar-Dec 2022"</f>
        <v>no. 59-62 Mar-Dec 2022</v>
      </c>
      <c r="D39" s="8" t="s">
        <v>149</v>
      </c>
      <c r="E39" s="8" t="s">
        <v>369</v>
      </c>
      <c r="F39" s="8" t="s">
        <v>358</v>
      </c>
      <c r="G39" s="19" t="s">
        <v>341</v>
      </c>
    </row>
    <row r="40" spans="1:7" ht="31.5" x14ac:dyDescent="0.25">
      <c r="A40" s="8">
        <v>155</v>
      </c>
      <c r="B40" s="8" t="str">
        <f>"文學論衡"&amp;CHAR(10)&amp;"JOURNAL OF CHINESE LITERARY STUDIES"</f>
        <v>文學論衡
JOURNAL OF CHINESE LITERARY STUDIES</v>
      </c>
      <c r="C40" s="8" t="str">
        <f>"no. 39/40 Aug 2022"</f>
        <v>no. 39/40 Aug 2022</v>
      </c>
      <c r="D40" s="8" t="s">
        <v>150</v>
      </c>
      <c r="E40" s="8" t="s">
        <v>363</v>
      </c>
      <c r="F40" s="8" t="s">
        <v>358</v>
      </c>
      <c r="G40" s="19" t="s">
        <v>302</v>
      </c>
    </row>
    <row r="41" spans="1:7" ht="31.5" x14ac:dyDescent="0.25">
      <c r="A41" s="8">
        <v>156</v>
      </c>
      <c r="B41" s="8" t="str">
        <f>"方圓"&amp;CHAR(10)&amp;"O-SQUARE"</f>
        <v>方圓
O-SQUARE</v>
      </c>
      <c r="C41" s="8" t="str">
        <f>"no. 12-14 Summer-Autumn 2022"</f>
        <v>no. 12-14 Summer-Autumn 2022</v>
      </c>
      <c r="D41" s="8" t="s">
        <v>415</v>
      </c>
      <c r="E41" s="8" t="s">
        <v>369</v>
      </c>
      <c r="F41" s="8" t="s">
        <v>358</v>
      </c>
      <c r="G41" s="19" t="s">
        <v>305</v>
      </c>
    </row>
    <row r="42" spans="1:7" ht="47.25" x14ac:dyDescent="0.25">
      <c r="A42" s="8">
        <v>157</v>
      </c>
      <c r="B42" s="8" t="str">
        <f>"火麒麟"&amp;CHAR(10)&amp;"THE SENSUAL UNICORN MAGAZINE"</f>
        <v>火麒麟
THE SENSUAL UNICORN MAGAZINE</v>
      </c>
      <c r="C42" s="8" t="str">
        <f>"no. 966 03 Jun 2021;"&amp;CHAR(10)&amp;"no. 968-972 03 Aug-03 Dec 2021;"&amp;CHAR(10)&amp;"no. 973-981 03 Jan-03 Sep 2022"</f>
        <v>no. 966 03 Jun 2021;
no. 968-972 03 Aug-03 Dec 2021;
no. 973-981 03 Jan-03 Sep 2022</v>
      </c>
      <c r="D42" s="8" t="s">
        <v>152</v>
      </c>
      <c r="E42" s="8" t="s">
        <v>384</v>
      </c>
      <c r="F42" s="8" t="s">
        <v>358</v>
      </c>
      <c r="G42" s="19" t="s">
        <v>385</v>
      </c>
    </row>
    <row r="43" spans="1:7" ht="31.5" x14ac:dyDescent="0.25">
      <c r="A43" s="8">
        <v>158</v>
      </c>
      <c r="B43" s="8" t="str">
        <f>"世情"</f>
        <v>世情</v>
      </c>
      <c r="C43" s="8" t="str">
        <f>"no. 164 Mar 2022;"&amp;CHAR(10)&amp;"no. 166-167 Sep-Dec 2022"</f>
        <v>no. 164 Mar 2022;
no. 166-167 Sep-Dec 2022</v>
      </c>
      <c r="D43" s="8" t="s">
        <v>153</v>
      </c>
      <c r="E43" s="8" t="s">
        <v>369</v>
      </c>
      <c r="F43" s="8" t="s">
        <v>358</v>
      </c>
      <c r="G43" s="19" t="s">
        <v>362</v>
      </c>
    </row>
    <row r="44" spans="1:7" x14ac:dyDescent="0.25">
      <c r="A44" s="8">
        <v>159</v>
      </c>
      <c r="B44" s="8" t="str">
        <f>"世華文學家"</f>
        <v>世華文學家</v>
      </c>
      <c r="C44" s="8" t="str">
        <f>"no. 58-60 Feb-Jul 2022"</f>
        <v>no. 58-60 Feb-Jul 2022</v>
      </c>
      <c r="D44" s="8" t="s">
        <v>154</v>
      </c>
      <c r="E44" s="8" t="s">
        <v>368</v>
      </c>
      <c r="F44" s="8" t="s">
        <v>358</v>
      </c>
      <c r="G44" s="19" t="s">
        <v>362</v>
      </c>
    </row>
    <row r="45" spans="1:7" ht="31.5" x14ac:dyDescent="0.25">
      <c r="A45" s="8">
        <v>160</v>
      </c>
      <c r="B45" s="8" t="str">
        <f>"古今中外"&amp;CHAR(10)&amp;"GU JIN ZHONG WAI"</f>
        <v>古今中外
GU JIN ZHONG WAI</v>
      </c>
      <c r="C45" s="8" t="str">
        <f>"no. 21-22 Jun-Dec 2022"</f>
        <v>no. 21-22 Jun-Dec 2022</v>
      </c>
      <c r="D45" s="8" t="s">
        <v>155</v>
      </c>
      <c r="E45" s="8" t="s">
        <v>363</v>
      </c>
      <c r="F45" s="8" t="s">
        <v>358</v>
      </c>
      <c r="G45" s="19" t="s">
        <v>431</v>
      </c>
    </row>
    <row r="46" spans="1:7" ht="31.5" x14ac:dyDescent="0.25">
      <c r="A46" s="8">
        <v>161</v>
      </c>
      <c r="B46" s="8" t="str">
        <f>"台商"&amp;CHAR(10)&amp;"GOLDEN BRIDGE"</f>
        <v>台商
GOLDEN BRIDGE</v>
      </c>
      <c r="C46" s="8" t="str">
        <f>"no. 204 Nov/Dec 2021;"&amp;CHAR(10)&amp;"no. 205-208 Jan-Apr 2022"</f>
        <v>no. 204 Nov/Dec 2021;
no. 205-208 Jan-Apr 2022</v>
      </c>
      <c r="D46" s="8" t="s">
        <v>156</v>
      </c>
      <c r="E46" s="8" t="s">
        <v>359</v>
      </c>
      <c r="F46" s="8" t="s">
        <v>358</v>
      </c>
      <c r="G46" s="19" t="s">
        <v>330</v>
      </c>
    </row>
    <row r="47" spans="1:7" ht="31.5" x14ac:dyDescent="0.25">
      <c r="A47" s="8">
        <v>162</v>
      </c>
      <c r="B47" s="8" t="str">
        <f>"白羚羊"&amp;CHAR(10)&amp;"WHITE ANTELOPE"</f>
        <v>白羚羊
WHITE ANTELOPE</v>
      </c>
      <c r="C47" s="8" t="str">
        <f>"no. 430-439 Jan/Feb-Dec 2022"</f>
        <v>no. 430-439 Jan/Feb-Dec 2022</v>
      </c>
      <c r="D47" s="8" t="s">
        <v>125</v>
      </c>
      <c r="E47" s="8" t="s">
        <v>367</v>
      </c>
      <c r="F47" s="8" t="s">
        <v>358</v>
      </c>
      <c r="G47" s="19" t="s">
        <v>331</v>
      </c>
    </row>
    <row r="48" spans="1:7" ht="189" x14ac:dyDescent="0.25">
      <c r="A48" s="8">
        <v>163</v>
      </c>
      <c r="B48" s="8" t="str">
        <f>"立法會會議過程正式紀錄"</f>
        <v>立法會會議過程正式紀錄</v>
      </c>
      <c r="C48" s="8" t="str">
        <f>"18 Aug 2021;"&amp;CHAR(10)&amp;"25 Aug 2021;"&amp;CHAR(10)&amp;"26 Aug 2021;"&amp;CHAR(10)&amp;"01 Sep 2021;"&amp;CHAR(10)&amp;"08 Sep 2021;"&amp;CHAR(10)&amp;"08 Sep 2021;"&amp;CHAR(10)&amp;"15 Sep 2021;"&amp;CHAR(10)&amp;"29 Sep 2021;"&amp;CHAR(10)&amp;"30 Sep 2021;"&amp;CHAR(10)&amp;"06 Oct-07 Oct 2021;"&amp;CHAR(10)&amp;"20 Oct-22 Oct 2021;"&amp;CHAR(10)&amp;"27 Oct 2021"</f>
        <v>18 Aug 2021;
25 Aug 2021;
26 Aug 2021;
01 Sep 2021;
08 Sep 2021;
08 Sep 2021;
15 Sep 2021;
29 Sep 2021;
30 Sep 2021;
06 Oct-07 Oct 2021;
20 Oct-22 Oct 2021;
27 Oct 2021</v>
      </c>
      <c r="D48" s="8" t="s">
        <v>158</v>
      </c>
      <c r="E48" s="8" t="s">
        <v>366</v>
      </c>
      <c r="F48" s="8" t="s">
        <v>358</v>
      </c>
      <c r="G48" s="19" t="s">
        <v>360</v>
      </c>
    </row>
    <row r="49" spans="1:7" ht="31.5" x14ac:dyDescent="0.25">
      <c r="A49" s="8">
        <v>164</v>
      </c>
      <c r="B49" s="8" t="str">
        <f>"印尼焦點"&amp;CHAR(10)&amp;"INDONESIA FOCUS"</f>
        <v>印尼焦點
INDONESIA FOCUS</v>
      </c>
      <c r="C49" s="8" t="str">
        <f>"no. 71 15 Dec 2021;"&amp;CHAR(10)&amp;"no. 72-74 15 Mar-25 Sep 2022"</f>
        <v>no. 71 15 Dec 2021;
no. 72-74 15 Mar-25 Sep 2022</v>
      </c>
      <c r="D49" s="8" t="s">
        <v>159</v>
      </c>
      <c r="E49" s="8" t="s">
        <v>369</v>
      </c>
      <c r="F49" s="8" t="s">
        <v>358</v>
      </c>
      <c r="G49" s="19" t="s">
        <v>337</v>
      </c>
    </row>
    <row r="50" spans="1:7" ht="31.5" x14ac:dyDescent="0.25">
      <c r="A50" s="8">
        <v>165</v>
      </c>
      <c r="B50" s="8" t="str">
        <f>"名車站"&amp;CHAR(10)&amp;"MOTOZ TRADER"</f>
        <v>名車站
MOTOZ TRADER</v>
      </c>
      <c r="C50" s="8" t="str">
        <f>"issue 283 30 Dec 2021;"&amp;CHAR(10)&amp;"issue 284-294 30 Jan-26 Nov 2022"</f>
        <v>issue 283 30 Dec 2021;
issue 284-294 30 Jan-26 Nov 2022</v>
      </c>
      <c r="D50" s="8" t="s">
        <v>160</v>
      </c>
      <c r="E50" s="8" t="s">
        <v>359</v>
      </c>
      <c r="F50" s="8" t="s">
        <v>358</v>
      </c>
      <c r="G50" s="19" t="s">
        <v>378</v>
      </c>
    </row>
    <row r="51" spans="1:7" ht="31.5" x14ac:dyDescent="0.25">
      <c r="A51" s="8">
        <v>166</v>
      </c>
      <c r="B51" s="8" t="str">
        <f>"名車站.睇樓站.生活站. 贈閱版"&amp;CHAR(10)&amp;"MOTOZ TRADER"</f>
        <v>名車站.睇樓站.生活站. 贈閱版
MOTOZ TRADER</v>
      </c>
      <c r="C51" s="8" t="str">
        <f>"issue 283 30 Dec 2021;"&amp;CHAR(10)&amp;"issue 284-294 27 Jan-27 Nov 2022"</f>
        <v>issue 283 30 Dec 2021;
issue 284-294 27 Jan-27 Nov 2022</v>
      </c>
      <c r="D51" s="8" t="s">
        <v>160</v>
      </c>
      <c r="E51" s="8" t="s">
        <v>359</v>
      </c>
      <c r="F51" s="8" t="s">
        <v>358</v>
      </c>
      <c r="G51" s="19" t="s">
        <v>362</v>
      </c>
    </row>
    <row r="52" spans="1:7" ht="31.5" x14ac:dyDescent="0.25">
      <c r="A52" s="8">
        <v>167</v>
      </c>
      <c r="B52" s="8" t="str">
        <f>"名道雜誌"&amp;CHAR(10)&amp;"FAMOUS MAGAZINE"</f>
        <v>名道雜誌
FAMOUS MAGAZINE</v>
      </c>
      <c r="C52" s="8" t="str">
        <f>"no. 1 2022"</f>
        <v>no. 1 2022</v>
      </c>
      <c r="D52" s="8" t="s">
        <v>131</v>
      </c>
      <c r="E52" s="8" t="s">
        <v>366</v>
      </c>
      <c r="F52" s="8" t="s">
        <v>358</v>
      </c>
      <c r="G52" s="19" t="s">
        <v>302</v>
      </c>
    </row>
    <row r="53" spans="1:7" ht="31.5" x14ac:dyDescent="0.25">
      <c r="A53" s="8">
        <v>168</v>
      </c>
      <c r="B53" s="8" t="str">
        <f>"名錶論壇"&amp;CHAR(10)&amp;"WATCH CRITICS"</f>
        <v>名錶論壇
WATCH CRITICS</v>
      </c>
      <c r="C53" s="8" t="str">
        <f>"issue 138-143 Jan-Nov 2022;"&amp;CHAR(10)&amp;"新錶增刊 Jun 2022"</f>
        <v>issue 138-143 Jan-Nov 2022;
新錶增刊 Jun 2022</v>
      </c>
      <c r="D53" s="8" t="s">
        <v>161</v>
      </c>
      <c r="E53" s="8" t="s">
        <v>357</v>
      </c>
      <c r="F53" s="8" t="s">
        <v>358</v>
      </c>
      <c r="G53" s="19" t="s">
        <v>321</v>
      </c>
    </row>
    <row r="54" spans="1:7" ht="31.5" x14ac:dyDescent="0.25">
      <c r="A54" s="8">
        <v>169</v>
      </c>
      <c r="B54" s="8" t="str">
        <f>"地平綫"&amp;CHAR(10)&amp;"DEPINGXIAN"</f>
        <v>地平綫
DEPINGXIAN</v>
      </c>
      <c r="C54" s="8" t="str">
        <f>"no. 169 Dec 2021"</f>
        <v>no. 169 Dec 2021</v>
      </c>
      <c r="D54" s="8" t="s">
        <v>594</v>
      </c>
      <c r="E54" s="8" t="s">
        <v>366</v>
      </c>
      <c r="F54" s="8" t="s">
        <v>358</v>
      </c>
      <c r="G54" s="19" t="s">
        <v>320</v>
      </c>
    </row>
    <row r="55" spans="1:7" x14ac:dyDescent="0.25">
      <c r="A55" s="8">
        <v>170</v>
      </c>
      <c r="B55" s="8" t="str">
        <f>"字花"</f>
        <v>字花</v>
      </c>
      <c r="C55" s="8" t="str">
        <f>"no. 95-100 Jan/Feb-Nov/Dec 2022"</f>
        <v>no. 95-100 Jan/Feb-Nov/Dec 2022</v>
      </c>
      <c r="D55" s="8" t="s">
        <v>162</v>
      </c>
      <c r="E55" s="8" t="s">
        <v>357</v>
      </c>
      <c r="F55" s="8" t="s">
        <v>358</v>
      </c>
      <c r="G55" s="19" t="s">
        <v>318</v>
      </c>
    </row>
    <row r="56" spans="1:7" ht="31.5" x14ac:dyDescent="0.25">
      <c r="A56" s="8">
        <v>171</v>
      </c>
      <c r="B56" s="8" t="str">
        <f>"旭茉"&amp;CHAR(10)&amp;"JESSICA"</f>
        <v>旭茉
JESSICA</v>
      </c>
      <c r="C56" s="8" t="str">
        <f>"no. 259-270 Jan-Dec 2022"</f>
        <v>no. 259-270 Jan-Dec 2022</v>
      </c>
      <c r="D56" s="8" t="s">
        <v>163</v>
      </c>
      <c r="E56" s="8" t="s">
        <v>359</v>
      </c>
      <c r="F56" s="8" t="s">
        <v>358</v>
      </c>
      <c r="G56" s="19" t="s">
        <v>323</v>
      </c>
    </row>
    <row r="57" spans="1:7" ht="31.5" x14ac:dyDescent="0.25">
      <c r="A57" s="8">
        <v>172</v>
      </c>
      <c r="B57" s="8" t="str">
        <f>"老夫子再版精選"&amp;CHAR(10)&amp;"OLD MASTER Q COMICS COLLECTION SERIES"</f>
        <v>老夫子再版精選
OLD MASTER Q COMICS COLLECTION SERIES</v>
      </c>
      <c r="C57" s="8" t="str">
        <f>"no. 118 15 Dec 2021;"&amp;CHAR(10)&amp;"no. 119-141 01 Jan-01 Dec 2022"</f>
        <v>no. 118 15 Dec 2021;
no. 119-141 01 Jan-01 Dec 2022</v>
      </c>
      <c r="D57" s="8" t="s">
        <v>416</v>
      </c>
      <c r="E57" s="8" t="s">
        <v>384</v>
      </c>
      <c r="F57" s="8" t="s">
        <v>358</v>
      </c>
      <c r="G57" s="19" t="s">
        <v>337</v>
      </c>
    </row>
    <row r="58" spans="1:7" ht="31.5" x14ac:dyDescent="0.25">
      <c r="A58" s="8">
        <v>173</v>
      </c>
      <c r="B58" s="8" t="str">
        <f>"冷門馬經報"</f>
        <v>冷門馬經報</v>
      </c>
      <c r="C58" s="8" t="str">
        <f>"2021/2022 no. 33-89 26 Dec 2021-14 Jul 2022;"&amp;CHAR(10)&amp;"2022/2023 no. 1-31 07 Sep-22 Dec 2022"</f>
        <v>2021/2022 no. 33-89 26 Dec 2021-14 Jul 2022;
2022/2023 no. 1-31 07 Sep-22 Dec 2022</v>
      </c>
      <c r="D58" s="8" t="s">
        <v>164</v>
      </c>
      <c r="E58" s="8" t="s">
        <v>365</v>
      </c>
      <c r="F58" s="8" t="s">
        <v>358</v>
      </c>
      <c r="G58" s="19" t="s">
        <v>382</v>
      </c>
    </row>
    <row r="59" spans="1:7" ht="31.5" x14ac:dyDescent="0.25">
      <c r="A59" s="8">
        <v>174</v>
      </c>
      <c r="B59" s="8" t="str">
        <f>"投資理財"&amp;CHAR(10)&amp;"MONEY TIMES"</f>
        <v>投資理財
MONEY TIMES</v>
      </c>
      <c r="C59" s="8" t="str">
        <f>"no. 1321-1322 20 Dec-28 Dec 2021;"&amp;CHAR(10)&amp;"no. 1323-1363 03 Jan-10 Oct 2022"</f>
        <v>no. 1321-1322 20 Dec-28 Dec 2021;
no. 1323-1363 03 Jan-10 Oct 2022</v>
      </c>
      <c r="D59" s="8" t="s">
        <v>52</v>
      </c>
      <c r="E59" s="8" t="s">
        <v>370</v>
      </c>
      <c r="F59" s="8" t="s">
        <v>358</v>
      </c>
      <c r="G59" s="19" t="s">
        <v>362</v>
      </c>
    </row>
    <row r="60" spans="1:7" ht="31.5" x14ac:dyDescent="0.25">
      <c r="A60" s="8">
        <v>175</v>
      </c>
      <c r="B60" s="8" t="str">
        <f>"更新"&amp;CHAR(10)&amp;"RENEWAL"</f>
        <v>更新
RENEWAL</v>
      </c>
      <c r="C60" s="8" t="str">
        <f>"issue 84-86 Mar-Jul 2022"</f>
        <v>issue 84-86 Mar-Jul 2022</v>
      </c>
      <c r="D60" s="8" t="s">
        <v>165</v>
      </c>
      <c r="E60" s="8" t="s">
        <v>368</v>
      </c>
      <c r="F60" s="8" t="s">
        <v>358</v>
      </c>
      <c r="G60" s="19" t="s">
        <v>362</v>
      </c>
    </row>
    <row r="61" spans="1:7" x14ac:dyDescent="0.25">
      <c r="A61" s="8">
        <v>176</v>
      </c>
      <c r="B61" s="8" t="str">
        <f>"沙浸季刊"</f>
        <v>沙浸季刊</v>
      </c>
      <c r="C61" s="8" t="str">
        <f>"no. 177-179 28 Mar-24 Sep 2022"</f>
        <v>no. 177-179 28 Mar-24 Sep 2022</v>
      </c>
      <c r="D61" s="8" t="s">
        <v>166</v>
      </c>
      <c r="E61" s="8" t="s">
        <v>369</v>
      </c>
      <c r="F61" s="8" t="s">
        <v>358</v>
      </c>
      <c r="G61" s="19" t="s">
        <v>362</v>
      </c>
    </row>
    <row r="62" spans="1:7" ht="31.5" x14ac:dyDescent="0.25">
      <c r="A62" s="8">
        <v>177</v>
      </c>
      <c r="B62" s="8" t="str">
        <f>"良友之聲"&amp;CHAR(10)&amp;"VOX AMICA PICTORIAL"</f>
        <v>良友之聲
VOX AMICA PICTORIAL</v>
      </c>
      <c r="C62" s="8" t="str">
        <f>"no. 617-626 Jan-Dec 2022"</f>
        <v>no. 617-626 Jan-Dec 2022</v>
      </c>
      <c r="D62" s="8" t="s">
        <v>167</v>
      </c>
      <c r="E62" s="8" t="s">
        <v>367</v>
      </c>
      <c r="F62" s="8" t="s">
        <v>358</v>
      </c>
      <c r="G62" s="19" t="s">
        <v>341</v>
      </c>
    </row>
    <row r="63" spans="1:7" ht="47.25" x14ac:dyDescent="0.25">
      <c r="A63" s="8">
        <v>178</v>
      </c>
      <c r="B63" s="8" t="str">
        <f>"足球周刊"&amp;CHAR(10)&amp;"FOOTBALL WEEKLY"</f>
        <v>足球周刊
FOOTBALL WEEKLY</v>
      </c>
      <c r="C63" s="8" t="str">
        <f>"vol. 9 no. 147-150 Jan/Feb-Jul 2022;"&amp;CHAR(10)&amp;"vol. 9 no. 150-151 Aug-Sep/Oct 2022;"&amp;CHAR(10)&amp;"2022 world cup special"</f>
        <v>vol. 9 no. 147-150 Jan/Feb-Jul 2022;
vol. 9 no. 150-151 Aug-Sep/Oct 2022;
2022 world cup special</v>
      </c>
      <c r="D63" s="8" t="s">
        <v>168</v>
      </c>
      <c r="E63" s="8" t="s">
        <v>359</v>
      </c>
      <c r="F63" s="8" t="s">
        <v>358</v>
      </c>
      <c r="G63" s="19" t="s">
        <v>330</v>
      </c>
    </row>
    <row r="64" spans="1:7" ht="31.5" x14ac:dyDescent="0.25">
      <c r="A64" s="8">
        <v>179</v>
      </c>
      <c r="B64" s="8" t="str">
        <f>"車主"&amp;CHAR(10)&amp;"AUTOMOBILE"</f>
        <v>車主
AUTOMOBILE</v>
      </c>
      <c r="C64" s="8" t="str">
        <f>"no. 506-517 Jan-Dec 2022"</f>
        <v>no. 506-517 Jan-Dec 2022</v>
      </c>
      <c r="D64" s="8" t="s">
        <v>169</v>
      </c>
      <c r="E64" s="8" t="s">
        <v>359</v>
      </c>
      <c r="F64" s="8" t="s">
        <v>358</v>
      </c>
      <c r="G64" s="19" t="s">
        <v>321</v>
      </c>
    </row>
    <row r="65" spans="1:7" ht="31.5" x14ac:dyDescent="0.25">
      <c r="A65" s="8">
        <v>180</v>
      </c>
      <c r="B65" s="8" t="str">
        <f>"車買家"&amp;CHAR(10)&amp;"CAZ BUYER"</f>
        <v>車買家
CAZ BUYER</v>
      </c>
      <c r="C65" s="8" t="str">
        <f>"issue 941-944 10 Dec-31 Dec 2021;"&amp;CHAR(10)&amp;"issue 945-995 07 Jan-23 Dec 2022"</f>
        <v>issue 941-944 10 Dec-31 Dec 2021;
issue 945-995 07 Jan-23 Dec 2022</v>
      </c>
      <c r="D65" s="8" t="s">
        <v>170</v>
      </c>
      <c r="E65" s="8" t="s">
        <v>370</v>
      </c>
      <c r="F65" s="8" t="s">
        <v>358</v>
      </c>
      <c r="G65" s="19" t="s">
        <v>386</v>
      </c>
    </row>
    <row r="66" spans="1:7" ht="31.5" x14ac:dyDescent="0.25">
      <c r="A66" s="8">
        <v>181</v>
      </c>
      <c r="B66" s="8" t="str">
        <f>"防止虐待兒童會通訊"&amp;CHAR(10)&amp;"AGAINST CHILD ABUSE NEWSLETTER"</f>
        <v>防止虐待兒童會通訊
AGAINST CHILD ABUSE NEWSLETTER</v>
      </c>
      <c r="C66" s="8" t="str">
        <f>"Feb-Nov 2022"</f>
        <v>Feb-Nov 2022</v>
      </c>
      <c r="D66" s="8" t="s">
        <v>171</v>
      </c>
      <c r="E66" s="8" t="s">
        <v>369</v>
      </c>
      <c r="F66" s="8" t="s">
        <v>374</v>
      </c>
      <c r="G66" s="19" t="s">
        <v>362</v>
      </c>
    </row>
    <row r="67" spans="1:7" ht="47.25" x14ac:dyDescent="0.25">
      <c r="A67" s="8">
        <v>182</v>
      </c>
      <c r="B67" s="8" t="str">
        <f>"亞洲週刊"&amp;CHAR(10)&amp;"YAZHOU ZHOUKAN"</f>
        <v>亞洲週刊
YAZHOU ZHOUKAN</v>
      </c>
      <c r="C67" s="8" t="str">
        <f>"vol. 36 no. 2-25 03 Jan-20 Jun 2022;"&amp;CHAR(10)&amp;"vol. 36 no. 27-51 04 Jul-19 Dec 2022;"&amp;CHAR(10)&amp;"vol. 37 no. 1 26 Dec 2022"</f>
        <v>vol. 36 no. 2-25 03 Jan-20 Jun 2022;
vol. 36 no. 27-51 04 Jul-19 Dec 2022;
vol. 37 no. 1 26 Dec 2022</v>
      </c>
      <c r="D67" s="8" t="s">
        <v>172</v>
      </c>
      <c r="E67" s="8" t="s">
        <v>370</v>
      </c>
      <c r="F67" s="8" t="s">
        <v>358</v>
      </c>
      <c r="G67" s="19" t="s">
        <v>341</v>
      </c>
    </row>
    <row r="68" spans="1:7" ht="31.5" x14ac:dyDescent="0.25">
      <c r="A68" s="8">
        <v>183</v>
      </c>
      <c r="B68" s="8" t="str">
        <f>"京港學術交流"&amp;CHAR(10)&amp;"MAINLAND - HONG KONG ACADEMIC EXCHANGE"</f>
        <v>京港學術交流
MAINLAND - HONG KONG ACADEMIC EXCHANGE</v>
      </c>
      <c r="C68" s="8" t="str">
        <f>"no. 132-133 Apr-Jul 2022"</f>
        <v>no. 132-133 Apr-Jul 2022</v>
      </c>
      <c r="D68" s="8" t="s">
        <v>173</v>
      </c>
      <c r="E68" s="8" t="s">
        <v>369</v>
      </c>
      <c r="F68" s="8" t="s">
        <v>358</v>
      </c>
      <c r="G68" s="19" t="s">
        <v>362</v>
      </c>
    </row>
    <row r="69" spans="1:7" ht="31.5" x14ac:dyDescent="0.25">
      <c r="A69" s="8">
        <v>184</v>
      </c>
      <c r="B69" s="8" t="str">
        <f>"兒童之友"&amp;CHAR(10)&amp;"CHILDREN'S FRIEND"</f>
        <v>兒童之友
CHILDREN'S FRIEND</v>
      </c>
      <c r="C69" s="8" t="str">
        <f>"Apr 2022;"&amp;CHAR(10)&amp;"Oct 2022"</f>
        <v>Apr 2022;
Oct 2022</v>
      </c>
      <c r="D69" s="8" t="s">
        <v>174</v>
      </c>
      <c r="E69" s="8" t="s">
        <v>366</v>
      </c>
      <c r="F69" s="8" t="s">
        <v>358</v>
      </c>
      <c r="G69" s="19" t="s">
        <v>362</v>
      </c>
    </row>
    <row r="70" spans="1:7" x14ac:dyDescent="0.25">
      <c r="A70" s="8">
        <v>185</v>
      </c>
      <c r="B70" s="8" t="str">
        <f>"兒童的科學"</f>
        <v>兒童的科學</v>
      </c>
      <c r="C70" s="8" t="str">
        <f>"no. 201-211 Jan-Nov 2022"</f>
        <v>no. 201-211 Jan-Nov 2022</v>
      </c>
      <c r="D70" s="8" t="s">
        <v>175</v>
      </c>
      <c r="E70" s="8" t="s">
        <v>359</v>
      </c>
      <c r="F70" s="8" t="s">
        <v>358</v>
      </c>
      <c r="G70" s="19" t="s">
        <v>307</v>
      </c>
    </row>
    <row r="71" spans="1:7" ht="31.5" x14ac:dyDescent="0.25">
      <c r="A71" s="8">
        <v>186</v>
      </c>
      <c r="B71" s="8" t="str">
        <f>"兒童的學習"</f>
        <v>兒童的學習</v>
      </c>
      <c r="C71" s="8" t="str">
        <f>"no. 70 Dec 2021;"&amp;CHAR(10)&amp;"no. 71-79 Jan-Sep 2022"</f>
        <v>no. 70 Dec 2021;
no. 71-79 Jan-Sep 2022</v>
      </c>
      <c r="D71" s="8" t="s">
        <v>175</v>
      </c>
      <c r="E71" s="8" t="s">
        <v>359</v>
      </c>
      <c r="F71" s="8" t="s">
        <v>358</v>
      </c>
      <c r="G71" s="19" t="s">
        <v>372</v>
      </c>
    </row>
    <row r="72" spans="1:7" ht="126" x14ac:dyDescent="0.25">
      <c r="A72" s="8">
        <v>187</v>
      </c>
      <c r="B72" s="8" t="str">
        <f>"和寶寶一起玩遊戲書"</f>
        <v>和寶寶一起玩遊戲書</v>
      </c>
      <c r="C72" s="8" t="str">
        <f>"Dec 2021;"&amp;CHAR(10)&amp;"Jan-Jun 2022;"&amp;CHAR(10)&amp;"Jul 2022;"&amp;CHAR(10)&amp;"Jul 2022;"&amp;CHAR(10)&amp;"Aug 2022;"&amp;CHAR(10)&amp;"Sep-Oct 2022;"&amp;CHAR(10)&amp;"Aug 2022;"&amp;CHAR(10)&amp;"Nov 2022"</f>
        <v>Dec 2021;
Jan-Jun 2022;
Jul 2022;
Jul 2022;
Aug 2022;
Sep-Oct 2022;
Aug 2022;
Nov 2022</v>
      </c>
      <c r="D72" s="8" t="s">
        <v>121</v>
      </c>
      <c r="E72" s="8" t="s">
        <v>387</v>
      </c>
      <c r="F72" s="8" t="s">
        <v>358</v>
      </c>
      <c r="G72" s="19" t="s">
        <v>360</v>
      </c>
    </row>
    <row r="73" spans="1:7" ht="47.25" x14ac:dyDescent="0.25">
      <c r="A73" s="8">
        <v>188</v>
      </c>
      <c r="B73" s="8" t="str">
        <f>"奇聞"&amp;CHAR(10)&amp;"MAGIC TOUCH"</f>
        <v>奇聞
MAGIC TOUCH</v>
      </c>
      <c r="C73" s="8" t="str">
        <f>"no. 580-583 08 Jan-12 Mar 2022;"&amp;CHAR(10)&amp;"no. 585-593 23 Apr-08 Oct 2022;"&amp;CHAR(10)&amp;"no. 595 19 Nov 2022"</f>
        <v>no. 580-583 08 Jan-12 Mar 2022;
no. 585-593 23 Apr-08 Oct 2022;
no. 595 19 Nov 2022</v>
      </c>
      <c r="D73" s="8" t="s">
        <v>176</v>
      </c>
      <c r="E73" s="8" t="s">
        <v>388</v>
      </c>
      <c r="F73" s="8" t="s">
        <v>358</v>
      </c>
      <c r="G73" s="19" t="s">
        <v>389</v>
      </c>
    </row>
    <row r="74" spans="1:7" ht="31.5" x14ac:dyDescent="0.25">
      <c r="A74" s="8">
        <v>189</v>
      </c>
      <c r="B74" s="8" t="str">
        <f>"姊妹"&amp;CHAR(10)&amp;"SISTERS"</f>
        <v>姊妹
SISTERS</v>
      </c>
      <c r="C74" s="8" t="str">
        <f>"Apr-Oct 2022"</f>
        <v>Apr-Oct 2022</v>
      </c>
      <c r="D74" s="8" t="s">
        <v>177</v>
      </c>
      <c r="E74" s="8" t="s">
        <v>363</v>
      </c>
      <c r="F74" s="8" t="s">
        <v>358</v>
      </c>
      <c r="G74" s="19" t="s">
        <v>341</v>
      </c>
    </row>
    <row r="75" spans="1:7" ht="63" x14ac:dyDescent="0.25">
      <c r="A75" s="8">
        <v>190</v>
      </c>
      <c r="B75" s="8" t="str">
        <f>"明周"&amp;CHAR(10)&amp;"MING PAO WEEKLY"</f>
        <v>明周
MING PAO WEEKLY</v>
      </c>
      <c r="C75" s="8" t="str">
        <f>"issue 2771-2773 17 Dec-31 Dec 2021;"&amp;CHAR(10)&amp;"issue 2774-2800 07 Jan-15 Jul 2022;"&amp;CHAR(10)&amp;"issue 2802-2820 29 Jul-02 Dec 2022;"&amp;CHAR(10)&amp;"星級企業大獎2021"</f>
        <v>issue 2771-2773 17 Dec-31 Dec 2021;
issue 2774-2800 07 Jan-15 Jul 2022;
issue 2802-2820 29 Jul-02 Dec 2022;
星級企業大獎2021</v>
      </c>
      <c r="D75" s="8" t="s">
        <v>178</v>
      </c>
      <c r="E75" s="8" t="s">
        <v>370</v>
      </c>
      <c r="F75" s="8" t="s">
        <v>358</v>
      </c>
      <c r="G75" s="19" t="s">
        <v>337</v>
      </c>
    </row>
    <row r="76" spans="1:7" ht="31.5" x14ac:dyDescent="0.25">
      <c r="A76" s="8">
        <v>191</v>
      </c>
      <c r="B76" s="8" t="str">
        <f>"明報月刊"&amp;CHAR(10)&amp;"MING PAO MONTHLY"</f>
        <v>明報月刊
MING PAO MONTHLY</v>
      </c>
      <c r="C76" s="8" t="str">
        <f>"no. 673-684 Jan-Dec 2022"</f>
        <v>no. 673-684 Jan-Dec 2022</v>
      </c>
      <c r="D76" s="8" t="s">
        <v>179</v>
      </c>
      <c r="E76" s="8" t="s">
        <v>359</v>
      </c>
      <c r="F76" s="8" t="s">
        <v>358</v>
      </c>
      <c r="G76" s="19" t="s">
        <v>303</v>
      </c>
    </row>
    <row r="77" spans="1:7" ht="31.5" x14ac:dyDescent="0.25">
      <c r="A77" s="8">
        <v>192</v>
      </c>
      <c r="B77" s="8" t="str">
        <f>"明錶"&amp;CHAR(10)&amp;"MING WATCH"</f>
        <v>明錶
MING WATCH</v>
      </c>
      <c r="C77" s="8" t="str">
        <f>"issue 68 Dec/Jan 2021/2022;"&amp;CHAR(10)&amp;"issue 69-73 Feb/Mar-Oct/Nov 2022"</f>
        <v>issue 68 Dec/Jan 2021/2022;
issue 69-73 Feb/Mar-Oct/Nov 2022</v>
      </c>
      <c r="D77" s="8" t="s">
        <v>180</v>
      </c>
      <c r="E77" s="8" t="s">
        <v>357</v>
      </c>
      <c r="F77" s="8" t="s">
        <v>358</v>
      </c>
      <c r="G77" s="19" t="s">
        <v>302</v>
      </c>
    </row>
    <row r="78" spans="1:7" ht="31.5" x14ac:dyDescent="0.25">
      <c r="A78" s="8">
        <v>193</v>
      </c>
      <c r="B78" s="8" t="str">
        <f>"東方新地"&amp;CHAR(10)&amp;"ORIENTAL SUNDAY"</f>
        <v>東方新地
ORIENTAL SUNDAY</v>
      </c>
      <c r="C78" s="8" t="str">
        <f>"no. 1206 01 Dec 2021;"&amp;CHAR(10)&amp;"no. 1207-1208 01 Jun-01 Dec 2022"</f>
        <v>no. 1206 01 Dec 2021;
no. 1207-1208 01 Jun-01 Dec 2022</v>
      </c>
      <c r="D78" s="8" t="s">
        <v>417</v>
      </c>
      <c r="E78" s="8" t="s">
        <v>363</v>
      </c>
      <c r="F78" s="8" t="s">
        <v>358</v>
      </c>
      <c r="G78" s="19" t="s">
        <v>390</v>
      </c>
    </row>
    <row r="79" spans="1:7" ht="31.5" x14ac:dyDescent="0.25">
      <c r="A79" s="8">
        <v>194</v>
      </c>
      <c r="B79" s="8" t="str">
        <f>"東周刊"&amp;CHAR(10)&amp;"EASTWEEK"</f>
        <v>東周刊
EASTWEEK</v>
      </c>
      <c r="C79" s="8" t="str">
        <f>"vol. 958-996 05 Jan-28 Sep 2022;"&amp;CHAR(10)&amp;"vol. 998-1009 12 Oct-28 Dec 2022"</f>
        <v>vol. 958-996 05 Jan-28 Sep 2022;
vol. 998-1009 12 Oct-28 Dec 2022</v>
      </c>
      <c r="D79" s="8" t="s">
        <v>181</v>
      </c>
      <c r="E79" s="8" t="s">
        <v>370</v>
      </c>
      <c r="F79" s="8" t="s">
        <v>358</v>
      </c>
      <c r="G79" s="19" t="s">
        <v>323</v>
      </c>
    </row>
    <row r="80" spans="1:7" ht="31.5" x14ac:dyDescent="0.25">
      <c r="A80" s="8">
        <v>195</v>
      </c>
      <c r="B80" s="8" t="str">
        <f>"東區大廈管理通訊"</f>
        <v>東區大廈管理通訊</v>
      </c>
      <c r="C80" s="8" t="str">
        <f>"no. 86 Dec 2021;"&amp;CHAR(10)&amp;"no. 87-88 Sep-Dec 2022"</f>
        <v>no. 86 Dec 2021;
no. 87-88 Sep-Dec 2022</v>
      </c>
      <c r="D80" s="8" t="s">
        <v>459</v>
      </c>
      <c r="E80" s="8" t="s">
        <v>369</v>
      </c>
      <c r="F80" s="8" t="s">
        <v>358</v>
      </c>
      <c r="G80" s="19" t="s">
        <v>362</v>
      </c>
    </row>
    <row r="81" spans="1:7" ht="47.25" x14ac:dyDescent="0.25">
      <c r="A81" s="8">
        <v>196</v>
      </c>
      <c r="B81" s="8" t="str">
        <f>"東華通訊"&amp;CHAR(10)&amp;"TUNG WAH NEWS"</f>
        <v>東華通訊
TUNG WAH NEWS</v>
      </c>
      <c r="C81" s="8" t="str">
        <f>"Dec 2021;"&amp;CHAR(10)&amp;"Jan-Jul 2022;"&amp;CHAR(10)&amp;"Sep-Nov 2022"</f>
        <v>Dec 2021;
Jan-Jul 2022;
Sep-Nov 2022</v>
      </c>
      <c r="D81" s="8" t="s">
        <v>182</v>
      </c>
      <c r="E81" s="8" t="s">
        <v>359</v>
      </c>
      <c r="F81" s="8" t="s">
        <v>358</v>
      </c>
      <c r="G81" s="19" t="s">
        <v>362</v>
      </c>
    </row>
    <row r="82" spans="1:7" ht="31.5" x14ac:dyDescent="0.25">
      <c r="A82" s="8">
        <v>197</v>
      </c>
      <c r="B82" s="8" t="str">
        <f>"松栢之聲"&amp;CHAR(10)&amp;"THE VOICE"</f>
        <v>松栢之聲
THE VOICE</v>
      </c>
      <c r="C82" s="8" t="str">
        <f>"no. 533-544 15 Jan-15 Dec 2022"</f>
        <v>no. 533-544 15 Jan-15 Dec 2022</v>
      </c>
      <c r="D82" s="8" t="s">
        <v>183</v>
      </c>
      <c r="E82" s="8" t="s">
        <v>359</v>
      </c>
      <c r="F82" s="8" t="s">
        <v>358</v>
      </c>
      <c r="G82" s="19" t="s">
        <v>362</v>
      </c>
    </row>
    <row r="83" spans="1:7" ht="63" x14ac:dyDescent="0.25">
      <c r="A83" s="8">
        <v>198</v>
      </c>
      <c r="B83" s="8" t="str">
        <f>"法燈"&amp;CHAR(10)&amp;"THE LIGHT OF DHARMA"</f>
        <v>法燈
THE LIGHT OF DHARMA</v>
      </c>
      <c r="C83" s="8" t="str">
        <f>"no. 473-474 25 Nov-25 Dec 2021;"&amp;CHAR(10)&amp;"no. 475 20 Jan 2022;"&amp;CHAR(10)&amp;"no. 476/477-478 05 Mar-05 Apr 2022;"&amp;CHAR(10)&amp;"no. 479/480-486 01 Jun-01 Dec 2022"</f>
        <v>no. 473-474 25 Nov-25 Dec 2021;
no. 475 20 Jan 2022;
no. 476/477-478 05 Mar-05 Apr 2022;
no. 479/480-486 01 Jun-01 Dec 2022</v>
      </c>
      <c r="D83" s="8" t="s">
        <v>184</v>
      </c>
      <c r="E83" s="8" t="s">
        <v>359</v>
      </c>
      <c r="F83" s="8" t="s">
        <v>358</v>
      </c>
      <c r="G83" s="19" t="s">
        <v>362</v>
      </c>
    </row>
    <row r="84" spans="1:7" ht="31.5" x14ac:dyDescent="0.25">
      <c r="A84" s="8">
        <v>199</v>
      </c>
      <c r="B84" s="8" t="str">
        <f>"物業管理天下"&amp;CHAR(10)&amp;"BUILDING MANAGEMENT JOURNAL"</f>
        <v>物業管理天下
BUILDING MANAGEMENT JOURNAL</v>
      </c>
      <c r="C84" s="8" t="str">
        <f>"issue 22 Dec 2021;"&amp;CHAR(10)&amp;"issue 23-28 Feb-Dec 2022"</f>
        <v>issue 22 Dec 2021;
issue 23-28 Feb-Dec 2022</v>
      </c>
      <c r="D84" s="8" t="s">
        <v>185</v>
      </c>
      <c r="E84" s="8" t="s">
        <v>357</v>
      </c>
      <c r="F84" s="8" t="s">
        <v>358</v>
      </c>
      <c r="G84" s="19" t="s">
        <v>330</v>
      </c>
    </row>
    <row r="85" spans="1:7" ht="31.5" x14ac:dyDescent="0.25">
      <c r="A85" s="8">
        <v>200</v>
      </c>
      <c r="B85" s="8" t="str">
        <f>"知識雜誌"&amp;CHAR(10)&amp;"KNOWLEDGE"</f>
        <v>知識雜誌
KNOWLEDGE</v>
      </c>
      <c r="C85" s="8" t="str">
        <f>"issue. 1-6 Jan-Jun 2022;"&amp;CHAR(10)&amp;"issue. 07-11 Jul/Aug-Nov 2022"</f>
        <v>issue. 1-6 Jan-Jun 2022;
issue. 07-11 Jul/Aug-Nov 2022</v>
      </c>
      <c r="D85" s="8" t="s">
        <v>418</v>
      </c>
      <c r="E85" s="8" t="s">
        <v>359</v>
      </c>
      <c r="F85" s="8" t="s">
        <v>358</v>
      </c>
      <c r="G85" s="19" t="s">
        <v>390</v>
      </c>
    </row>
    <row r="86" spans="1:7" ht="31.5" x14ac:dyDescent="0.25">
      <c r="A86" s="8">
        <v>201</v>
      </c>
      <c r="B86" s="8" t="str">
        <f>"社情"&amp;CHAR(10)&amp;"SCENARIO"</f>
        <v>社情
SCENARIO</v>
      </c>
      <c r="C86" s="8" t="str">
        <f>"no. 74-77 Feb-Oct 2022"</f>
        <v>no. 74-77 Feb-Oct 2022</v>
      </c>
      <c r="D86" s="8" t="s">
        <v>187</v>
      </c>
      <c r="E86" s="8" t="s">
        <v>369</v>
      </c>
      <c r="F86" s="8" t="s">
        <v>374</v>
      </c>
      <c r="G86" s="19" t="s">
        <v>362</v>
      </c>
    </row>
    <row r="87" spans="1:7" x14ac:dyDescent="0.25">
      <c r="A87" s="8">
        <v>202</v>
      </c>
      <c r="B87" s="8" t="str">
        <f>"青年空間"</f>
        <v>青年空間</v>
      </c>
      <c r="C87" s="8" t="str">
        <f>"no. 70-75 Feb-Dec 2022"</f>
        <v>no. 70-75 Feb-Dec 2022</v>
      </c>
      <c r="D87" s="8" t="s">
        <v>188</v>
      </c>
      <c r="E87" s="8" t="s">
        <v>357</v>
      </c>
      <c r="F87" s="8" t="s">
        <v>358</v>
      </c>
      <c r="G87" s="19" t="s">
        <v>362</v>
      </c>
    </row>
    <row r="88" spans="1:7" x14ac:dyDescent="0.25">
      <c r="A88" s="8">
        <v>203</v>
      </c>
      <c r="B88" s="8" t="str">
        <f>"信念"</f>
        <v>信念</v>
      </c>
      <c r="C88" s="8" t="str">
        <f>"no. 61-63 Feb-Aug 2022"</f>
        <v>no. 61-63 Feb-Aug 2022</v>
      </c>
      <c r="D88" s="8" t="s">
        <v>460</v>
      </c>
      <c r="E88" s="8" t="s">
        <v>369</v>
      </c>
      <c r="F88" s="8" t="s">
        <v>358</v>
      </c>
      <c r="G88" s="19" t="s">
        <v>360</v>
      </c>
    </row>
    <row r="89" spans="1:7" ht="31.5" x14ac:dyDescent="0.25">
      <c r="A89" s="8">
        <v>204</v>
      </c>
      <c r="B89" s="8" t="str">
        <f>"信報財經月刊"&amp;CHAR(10)&amp;"HONG KONG ECONOMIC JOURNAL MONTHLY"</f>
        <v>信報財經月刊
HONG KONG ECONOMIC JOURNAL MONTHLY</v>
      </c>
      <c r="C89" s="8" t="str">
        <f>"no. 539-549 Feb-Dec 2022;"&amp;CHAR(10)&amp;"no. 550 Jan 2023"</f>
        <v>no. 539-549 Feb-Dec 2022;
no. 550 Jan 2023</v>
      </c>
      <c r="D89" s="8" t="s">
        <v>189</v>
      </c>
      <c r="E89" s="8" t="s">
        <v>359</v>
      </c>
      <c r="F89" s="8" t="s">
        <v>358</v>
      </c>
      <c r="G89" s="19" t="s">
        <v>321</v>
      </c>
    </row>
    <row r="90" spans="1:7" x14ac:dyDescent="0.25">
      <c r="A90" s="8">
        <v>205</v>
      </c>
      <c r="B90" s="8" t="str">
        <f>"冒險樂園月刊"</f>
        <v>冒險樂園月刊</v>
      </c>
      <c r="C90" s="8" t="str">
        <f>"2022 vol. 1-7 01 Jan-01 Nov 2022"</f>
        <v>2022 vol. 1-7 01 Jan-01 Nov 2022</v>
      </c>
      <c r="D90" s="8" t="s">
        <v>190</v>
      </c>
      <c r="E90" s="8" t="s">
        <v>359</v>
      </c>
      <c r="F90" s="8" t="s">
        <v>358</v>
      </c>
      <c r="G90" s="19" t="s">
        <v>323</v>
      </c>
    </row>
    <row r="91" spans="1:7" ht="31.5" x14ac:dyDescent="0.25">
      <c r="A91" s="8">
        <v>206</v>
      </c>
      <c r="B91" s="8" t="str">
        <f>"南社之音"</f>
        <v>南社之音</v>
      </c>
      <c r="C91" s="8" t="str">
        <f>"no. 123 Dec 2021;"&amp;CHAR(10)&amp;"no. 124 Mar 2022"</f>
        <v>no. 123 Dec 2021;
no. 124 Mar 2022</v>
      </c>
      <c r="D91" s="8" t="s">
        <v>191</v>
      </c>
      <c r="E91" s="8" t="s">
        <v>369</v>
      </c>
      <c r="F91" s="8" t="s">
        <v>358</v>
      </c>
      <c r="G91" s="19" t="s">
        <v>362</v>
      </c>
    </row>
    <row r="92" spans="1:7" ht="31.5" x14ac:dyDescent="0.25">
      <c r="A92" s="8">
        <v>207</v>
      </c>
      <c r="B92" s="8" t="str">
        <f>"城市文藝"&amp;CHAR(10)&amp;"HONG KONG LITERATURE BIMONTHLY"</f>
        <v>城市文藝
HONG KONG LITERATURE BIMONTHLY</v>
      </c>
      <c r="C92" s="8" t="str">
        <f>"no. 116-121 Feb-Dec 2022"</f>
        <v>no. 116-121 Feb-Dec 2022</v>
      </c>
      <c r="D92" s="8" t="s">
        <v>192</v>
      </c>
      <c r="E92" s="8" t="s">
        <v>357</v>
      </c>
      <c r="F92" s="8" t="s">
        <v>358</v>
      </c>
      <c r="G92" s="19" t="s">
        <v>330</v>
      </c>
    </row>
    <row r="93" spans="1:7" ht="31.5" x14ac:dyDescent="0.25">
      <c r="A93" s="8">
        <v>208</v>
      </c>
      <c r="B93" s="8" t="str">
        <f>"宣道出版社通訊"&amp;CHAR(10)&amp;"CHINA ALLIANCE PRESS NEWSLETTER"</f>
        <v>宣道出版社通訊
CHINA ALLIANCE PRESS NEWSLETTER</v>
      </c>
      <c r="C93" s="8" t="str">
        <f>"no. 96-98 Jan-Sep 2022"</f>
        <v>no. 96-98 Jan-Sep 2022</v>
      </c>
      <c r="D93" s="8" t="s">
        <v>193</v>
      </c>
      <c r="E93" s="8" t="s">
        <v>366</v>
      </c>
      <c r="F93" s="8" t="s">
        <v>358</v>
      </c>
      <c r="G93" s="19" t="s">
        <v>362</v>
      </c>
    </row>
    <row r="94" spans="1:7" ht="31.5" x14ac:dyDescent="0.25">
      <c r="A94" s="8">
        <v>209</v>
      </c>
      <c r="B94" s="8" t="str">
        <f>"建道學刊"&amp;CHAR(10)&amp;"JIAN DAO : A JOURNAL OF BIBLE &amp; THEOLOGY"</f>
        <v>建道學刊
JIAN DAO : A JOURNAL OF BIBLE &amp; THEOLOGY</v>
      </c>
      <c r="C94" s="8" t="str">
        <f>"issue 57-58 Jan-Jul 2022"</f>
        <v>issue 57-58 Jan-Jul 2022</v>
      </c>
      <c r="D94" s="8" t="s">
        <v>194</v>
      </c>
      <c r="E94" s="8" t="s">
        <v>363</v>
      </c>
      <c r="F94" s="8" t="s">
        <v>374</v>
      </c>
      <c r="G94" s="19" t="s">
        <v>340</v>
      </c>
    </row>
    <row r="95" spans="1:7" ht="31.5" x14ac:dyDescent="0.25">
      <c r="A95" s="8">
        <v>210</v>
      </c>
      <c r="B95" s="8" t="str">
        <f>"春雨"</f>
        <v>春雨</v>
      </c>
      <c r="C95" s="8" t="str">
        <f>"no. 179 Nov 2021;"&amp;CHAR(10)&amp;"no. 180-184 Jan-Nov 2022"</f>
        <v>no. 179 Nov 2021;
no. 180-184 Jan-Nov 2022</v>
      </c>
      <c r="D95" s="8" t="s">
        <v>595</v>
      </c>
      <c r="E95" s="8" t="s">
        <v>357</v>
      </c>
      <c r="F95" s="8" t="s">
        <v>358</v>
      </c>
      <c r="G95" s="19" t="s">
        <v>352</v>
      </c>
    </row>
    <row r="96" spans="1:7" ht="31.5" x14ac:dyDescent="0.25">
      <c r="A96" s="8">
        <v>211</v>
      </c>
      <c r="B96" s="8" t="str">
        <f>"春秋"&amp;CHAR(10)&amp;"THE OBSERVATION POST"</f>
        <v>春秋
THE OBSERVATION POST</v>
      </c>
      <c r="C96" s="8" t="str">
        <f>"no. 1140/1142 (qtr. 01) Jan/Mar 2021"</f>
        <v>no. 1140/1142 (qtr. 01) Jan/Mar 2021</v>
      </c>
      <c r="D96" s="8" t="s">
        <v>195</v>
      </c>
      <c r="E96" s="8" t="s">
        <v>369</v>
      </c>
      <c r="F96" s="8" t="s">
        <v>358</v>
      </c>
      <c r="G96" s="19" t="s">
        <v>323</v>
      </c>
    </row>
    <row r="97" spans="1:7" ht="63" x14ac:dyDescent="0.25">
      <c r="A97" s="8">
        <v>212</v>
      </c>
      <c r="B97" s="8" t="str">
        <f>"星島日報投資王周刊"&amp;CHAR(10)&amp;"SINGTAO INVESTMENT WEEKLY"</f>
        <v>星島日報投資王周刊
SINGTAO INVESTMENT WEEKLY</v>
      </c>
      <c r="C97" s="8" t="str">
        <f>"vol. 913 27 Dec 2021;"&amp;CHAR(10)&amp;"vol. 914-935 03 Jan-06 Jun 2022;"&amp;CHAR(10)&amp;"vol. 938-947 27 Jun-29 Aug 2022;"&amp;CHAR(10)&amp;"vol. 951-962 26 Sep-12 Dec 2022"</f>
        <v>vol. 913 27 Dec 2021;
vol. 914-935 03 Jan-06 Jun 2022;
vol. 938-947 27 Jun-29 Aug 2022;
vol. 951-962 26 Sep-12 Dec 2022</v>
      </c>
      <c r="D97" s="8" t="s">
        <v>196</v>
      </c>
      <c r="E97" s="8" t="s">
        <v>370</v>
      </c>
      <c r="F97" s="8" t="s">
        <v>358</v>
      </c>
      <c r="G97" s="19" t="s">
        <v>360</v>
      </c>
    </row>
    <row r="98" spans="1:7" ht="31.5" x14ac:dyDescent="0.25">
      <c r="A98" s="8">
        <v>213</v>
      </c>
      <c r="B98" s="8" t="str">
        <f>"流行新姿"&amp;CHAR(10)&amp;"FASHION &amp; BEAUTY"</f>
        <v>流行新姿
FASHION &amp; BEAUTY</v>
      </c>
      <c r="C98" s="8" t="str">
        <f>"vol. 619-620 01 Jun-01 Dec 2022"</f>
        <v>vol. 619-620 01 Jun-01 Dec 2022</v>
      </c>
      <c r="D98" s="8" t="s">
        <v>197</v>
      </c>
      <c r="E98" s="8" t="s">
        <v>363</v>
      </c>
      <c r="F98" s="8" t="s">
        <v>358</v>
      </c>
      <c r="G98" s="19" t="s">
        <v>343</v>
      </c>
    </row>
    <row r="99" spans="1:7" ht="31.5" x14ac:dyDescent="0.25">
      <c r="A99" s="8">
        <v>214</v>
      </c>
      <c r="B99" s="8" t="str">
        <f>"紅蘋果"&amp;CHAR(10)&amp;"RED APPLE"</f>
        <v>紅蘋果
RED APPLE</v>
      </c>
      <c r="C99" s="8" t="str">
        <f>"no. 522-531 Jan/Feb-Dec 2022"</f>
        <v>no. 522-531 Jan/Feb-Dec 2022</v>
      </c>
      <c r="D99" s="8" t="s">
        <v>125</v>
      </c>
      <c r="E99" s="8" t="s">
        <v>367</v>
      </c>
      <c r="F99" s="8" t="s">
        <v>358</v>
      </c>
      <c r="G99" s="19" t="s">
        <v>456</v>
      </c>
    </row>
    <row r="100" spans="1:7" ht="31.5" x14ac:dyDescent="0.25">
      <c r="A100" s="8">
        <v>215</v>
      </c>
      <c r="B100" s="8" t="str">
        <f>"美化家庭"&amp;CHAR(10)&amp;"SWEET HOME"</f>
        <v>美化家庭
SWEET HOME</v>
      </c>
      <c r="C100" s="8" t="str">
        <f>"issue 401-402 Feb-Aug 2022"</f>
        <v>issue 401-402 Feb-Aug 2022</v>
      </c>
      <c r="D100" s="8" t="s">
        <v>177</v>
      </c>
      <c r="E100" s="8" t="s">
        <v>363</v>
      </c>
      <c r="F100" s="8" t="s">
        <v>358</v>
      </c>
      <c r="G100" s="19" t="s">
        <v>341</v>
      </c>
    </row>
    <row r="101" spans="1:7" ht="47.25" x14ac:dyDescent="0.25">
      <c r="A101" s="8">
        <v>216</v>
      </c>
      <c r="B101" s="8" t="str">
        <f>"美紙"&amp;CHAR(10)&amp;"ART AND PIECE"</f>
        <v>美紙
ART AND PIECE</v>
      </c>
      <c r="C101" s="8" t="str">
        <f>"issue. 6 Jul 2022;"&amp;CHAR(10)&amp;"issue. 7-8 Sep-Nov 2021;"&amp;CHAR(10)&amp;"issue. 9 Jan 2022"</f>
        <v>issue. 6 Jul 2022;
issue. 7-8 Sep-Nov 2021;
issue. 9 Jan 2022</v>
      </c>
      <c r="D101" s="8" t="s">
        <v>419</v>
      </c>
      <c r="E101" s="8" t="s">
        <v>357</v>
      </c>
      <c r="F101" s="8" t="s">
        <v>358</v>
      </c>
      <c r="G101" s="19" t="s">
        <v>391</v>
      </c>
    </row>
    <row r="102" spans="1:7" ht="31.5" x14ac:dyDescent="0.25">
      <c r="A102" s="8">
        <v>217</v>
      </c>
      <c r="B102" s="8" t="str">
        <f>"美術家"&amp;CHAR(10)&amp;"ARTIST"</f>
        <v>美術家
ARTIST</v>
      </c>
      <c r="C102" s="8" t="str">
        <f>"issue 12 Winter 2021;"&amp;CHAR(10)&amp;"issue 13-15 Spring-Autumn 2022"</f>
        <v>issue 12 Winter 2021;
issue 13-15 Spring-Autumn 2022</v>
      </c>
      <c r="D102" s="8" t="s">
        <v>420</v>
      </c>
      <c r="E102" s="8" t="s">
        <v>369</v>
      </c>
      <c r="F102" s="8" t="s">
        <v>358</v>
      </c>
      <c r="G102" s="19" t="s">
        <v>336</v>
      </c>
    </row>
    <row r="103" spans="1:7" ht="47.25" x14ac:dyDescent="0.25">
      <c r="A103" s="8">
        <v>218</v>
      </c>
      <c r="B103" s="8" t="str">
        <f>"美新報"&amp;CHAR(10)&amp;"NEW VILLAGE NEWS"</f>
        <v>美新報
NEW VILLAGE NEWS</v>
      </c>
      <c r="C103" s="8" t="str">
        <f>"24 Dec-31 Dec 2021;"&amp;CHAR(10)&amp;"07 Jan-28 Jan 2022;"&amp;CHAR(10)&amp;"11 Feb-23 Dec 2022"</f>
        <v>24 Dec-31 Dec 2021;
07 Jan-28 Jan 2022;
11 Feb-23 Dec 2022</v>
      </c>
      <c r="D103" s="8" t="s">
        <v>198</v>
      </c>
      <c r="E103" s="8" t="s">
        <v>370</v>
      </c>
      <c r="F103" s="8" t="s">
        <v>358</v>
      </c>
      <c r="G103" s="19" t="s">
        <v>362</v>
      </c>
    </row>
    <row r="104" spans="1:7" ht="31.5" x14ac:dyDescent="0.25">
      <c r="A104" s="8">
        <v>219</v>
      </c>
      <c r="B104" s="8" t="str">
        <f>"美麗中國影像報"&amp;CHAR(10)&amp;"COLORFUL CHINA PHOTO PRESS"</f>
        <v>美麗中國影像報
COLORFUL CHINA PHOTO PRESS</v>
      </c>
      <c r="C104" s="8" t="str">
        <f>"2022 no. 1-10 (no. 102-111) 10 Jan-10 Oct 2022"</f>
        <v>2022 no. 1-10 (no. 102-111) 10 Jan-10 Oct 2022</v>
      </c>
      <c r="D104" s="8" t="s">
        <v>199</v>
      </c>
      <c r="E104" s="8" t="s">
        <v>359</v>
      </c>
      <c r="F104" s="8" t="s">
        <v>358</v>
      </c>
      <c r="G104" s="19" t="s">
        <v>362</v>
      </c>
    </row>
    <row r="105" spans="1:7" ht="31.5" x14ac:dyDescent="0.25">
      <c r="A105" s="8">
        <v>220</v>
      </c>
      <c r="B105" s="8" t="str">
        <f>"美饌生活"&amp;CHAR(10)&amp;"GOURMET &amp; LIFESTYLE"</f>
        <v>美饌生活
GOURMET &amp; LIFESTYLE</v>
      </c>
      <c r="C105" s="8" t="str">
        <f>"11-14 Spring-Winter 2021;"&amp;CHAR(10)&amp;"15-18 Spring-Winter 2022"</f>
        <v>11-14 Spring-Winter 2021;
15-18 Spring-Winter 2022</v>
      </c>
      <c r="D105" s="8" t="s">
        <v>596</v>
      </c>
      <c r="E105" s="8" t="s">
        <v>369</v>
      </c>
      <c r="F105" s="8" t="s">
        <v>358</v>
      </c>
      <c r="G105" s="19" t="s">
        <v>372</v>
      </c>
    </row>
    <row r="106" spans="1:7" ht="31.5" x14ac:dyDescent="0.25">
      <c r="A106" s="8">
        <v>221</v>
      </c>
      <c r="B106" s="8" t="str">
        <f>"計時職人"&amp;CHAR(10)&amp;"CHRONOMEN : WATCH &amp; LIFESTYLE MAGAZINE"</f>
        <v>計時職人
CHRONOMEN : WATCH &amp; LIFESTYLE MAGAZINE</v>
      </c>
      <c r="C106" s="8" t="str">
        <f>"no. 13-14 Feb-Apr 2022"</f>
        <v>no. 13-14 Feb-Apr 2022</v>
      </c>
      <c r="D106" s="8" t="s">
        <v>421</v>
      </c>
      <c r="E106" s="8" t="s">
        <v>357</v>
      </c>
      <c r="F106" s="8" t="s">
        <v>358</v>
      </c>
      <c r="G106" s="19" t="s">
        <v>341</v>
      </c>
    </row>
    <row r="107" spans="1:7" ht="31.5" x14ac:dyDescent="0.25">
      <c r="A107" s="8">
        <v>222</v>
      </c>
      <c r="B107" s="8" t="str">
        <f>"計時職人"&amp;CHAR(10)&amp;"CHRONOMEN : WATCH &amp; LIFESTYLE MAGAZINE"</f>
        <v>計時職人
CHRONOMEN : WATCH &amp; LIFESTYLE MAGAZINE</v>
      </c>
      <c r="C107" s="8" t="str">
        <f>"no. 15-18 Jun-Dec 2022"</f>
        <v>no. 15-18 Jun-Dec 2022</v>
      </c>
      <c r="D107" s="8" t="s">
        <v>419</v>
      </c>
      <c r="E107" s="8" t="s">
        <v>357</v>
      </c>
      <c r="F107" s="8" t="s">
        <v>358</v>
      </c>
      <c r="G107" s="19" t="s">
        <v>341</v>
      </c>
    </row>
    <row r="108" spans="1:7" ht="31.5" x14ac:dyDescent="0.25">
      <c r="A108" s="8">
        <v>223</v>
      </c>
      <c r="B108" s="8" t="str">
        <f>"音響技術"&amp;CHAR(10)&amp;"AUDIOTECHNIQUE"</f>
        <v>音響技術
AUDIOTECHNIQUE</v>
      </c>
      <c r="C108" s="8" t="str">
        <f>"no. 484-495 Jan-Dec 2022"</f>
        <v>no. 484-495 Jan-Dec 2022</v>
      </c>
      <c r="D108" s="8" t="s">
        <v>200</v>
      </c>
      <c r="E108" s="8" t="s">
        <v>359</v>
      </c>
      <c r="F108" s="8" t="s">
        <v>358</v>
      </c>
      <c r="G108" s="19" t="s">
        <v>321</v>
      </c>
    </row>
    <row r="109" spans="1:7" ht="31.5" x14ac:dyDescent="0.25">
      <c r="A109" s="8">
        <v>224</v>
      </c>
      <c r="B109" s="8" t="str">
        <f>"香港中醫雜誌"&amp;CHAR(10)&amp;"HONG KONG JOURNAL OF TRADITIONAL CHINESE MEDICINE"</f>
        <v>香港中醫雜誌
HONG KONG JOURNAL OF TRADITIONAL CHINESE MEDICINE</v>
      </c>
      <c r="C109" s="8" t="str">
        <f>"vol. 17 no. 1-4 Jan-Oct 2022"</f>
        <v>vol. 17 no. 1-4 Jan-Oct 2022</v>
      </c>
      <c r="D109" s="8" t="s">
        <v>201</v>
      </c>
      <c r="E109" s="8" t="s">
        <v>369</v>
      </c>
      <c r="F109" s="8" t="s">
        <v>358</v>
      </c>
      <c r="G109" s="19" t="s">
        <v>362</v>
      </c>
    </row>
    <row r="110" spans="1:7" ht="31.5" x14ac:dyDescent="0.25">
      <c r="A110" s="8">
        <v>225</v>
      </c>
      <c r="B110" s="8" t="str">
        <f>"香港文摘"&amp;CHAR(10)&amp;"HONG KONG DIGEST"</f>
        <v>香港文摘
HONG KONG DIGEST</v>
      </c>
      <c r="C110" s="8" t="str">
        <f>"no. 7 May 2022"</f>
        <v>no. 7 May 2022</v>
      </c>
      <c r="D110" s="8" t="s">
        <v>202</v>
      </c>
      <c r="E110" s="8" t="s">
        <v>369</v>
      </c>
      <c r="F110" s="8" t="s">
        <v>358</v>
      </c>
      <c r="G110" s="19" t="s">
        <v>330</v>
      </c>
    </row>
    <row r="111" spans="1:7" ht="31.5" x14ac:dyDescent="0.25">
      <c r="A111" s="8">
        <v>226</v>
      </c>
      <c r="B111" s="8" t="str">
        <f>"香港文學月刊"&amp;CHAR(10)&amp;"HONG KONG LITERARY"</f>
        <v>香港文學月刊
HONG KONG LITERARY</v>
      </c>
      <c r="C111" s="8" t="str">
        <f>"no. 445-456 Jan-Dec 2022"</f>
        <v>no. 445-456 Jan-Dec 2022</v>
      </c>
      <c r="D111" s="8" t="s">
        <v>203</v>
      </c>
      <c r="E111" s="8" t="s">
        <v>359</v>
      </c>
      <c r="F111" s="8" t="s">
        <v>358</v>
      </c>
      <c r="G111" s="19" t="s">
        <v>323</v>
      </c>
    </row>
    <row r="112" spans="1:7" x14ac:dyDescent="0.25">
      <c r="A112" s="8">
        <v>227</v>
      </c>
      <c r="B112" s="8" t="str">
        <f>"香港文藝家"</f>
        <v>香港文藝家</v>
      </c>
      <c r="C112" s="8" t="str">
        <f>"no. 72-74 Feb-Jul 2022"</f>
        <v>no. 72-74 Feb-Jul 2022</v>
      </c>
      <c r="D112" s="8" t="s">
        <v>204</v>
      </c>
      <c r="E112" s="8" t="s">
        <v>368</v>
      </c>
      <c r="F112" s="8" t="s">
        <v>358</v>
      </c>
      <c r="G112" s="19" t="s">
        <v>362</v>
      </c>
    </row>
    <row r="113" spans="1:7" ht="31.5" x14ac:dyDescent="0.25">
      <c r="A113" s="8">
        <v>228</v>
      </c>
      <c r="B113" s="8" t="str">
        <f>"香港文藝報"&amp;CHAR(10)&amp;"HONG KONG LITERATURE"</f>
        <v>香港文藝報
HONG KONG LITERATURE</v>
      </c>
      <c r="C113" s="8" t="str">
        <f>"no. 73 Dec 2021;"&amp;CHAR(10)&amp;"no. 74-76 Mar-Sep 2022"</f>
        <v>no. 73 Dec 2021;
no. 74-76 Mar-Sep 2022</v>
      </c>
      <c r="D113" s="8" t="s">
        <v>422</v>
      </c>
      <c r="E113" s="8" t="s">
        <v>369</v>
      </c>
      <c r="F113" s="8" t="s">
        <v>358</v>
      </c>
      <c r="G113" s="19" t="s">
        <v>323</v>
      </c>
    </row>
    <row r="114" spans="1:7" ht="31.5" x14ac:dyDescent="0.25">
      <c r="A114" s="8">
        <v>229</v>
      </c>
      <c r="B114" s="8" t="str">
        <f>"香港印刷"&amp;CHAR(10)&amp;"HONG KONG PRINT MEDIA"</f>
        <v>香港印刷
HONG KONG PRINT MEDIA</v>
      </c>
      <c r="C114" s="8" t="str">
        <f>"vol. 147-149"</f>
        <v>vol. 147-149</v>
      </c>
      <c r="D114" s="8" t="s">
        <v>205</v>
      </c>
      <c r="E114" s="8" t="s">
        <v>359</v>
      </c>
      <c r="F114" s="8" t="s">
        <v>358</v>
      </c>
      <c r="G114" s="19" t="s">
        <v>362</v>
      </c>
    </row>
    <row r="115" spans="1:7" ht="31.5" x14ac:dyDescent="0.25">
      <c r="A115" s="8">
        <v>230</v>
      </c>
      <c r="B115" s="8" t="str">
        <f>"香港印藝學會月刊"&amp;CHAR(10)&amp;"GRAPHIC ARTS ASSOCIATION OF HONG KONG BULLETIN"</f>
        <v>香港印藝學會月刊
GRAPHIC ARTS ASSOCIATION OF HONG KONG BULLETIN</v>
      </c>
      <c r="C115" s="8" t="str">
        <f>"issue 456 Dec 2021;"&amp;CHAR(10)&amp;"issue 457-467 Jan-Nov 2022"</f>
        <v>issue 456 Dec 2021;
issue 457-467 Jan-Nov 2022</v>
      </c>
      <c r="D115" s="8" t="s">
        <v>206</v>
      </c>
      <c r="E115" s="8" t="s">
        <v>359</v>
      </c>
      <c r="F115" s="8" t="s">
        <v>358</v>
      </c>
      <c r="G115" s="19" t="s">
        <v>362</v>
      </c>
    </row>
    <row r="116" spans="1:7" ht="31.5" x14ac:dyDescent="0.25">
      <c r="A116" s="8">
        <v>231</v>
      </c>
      <c r="B116" s="8" t="str">
        <f>"香港佛教"&amp;CHAR(10)&amp;"BUDDHIST IN HONG KONG"</f>
        <v>香港佛教
BUDDHIST IN HONG KONG</v>
      </c>
      <c r="C116" s="8" t="str">
        <f>"issue 740-751 Jan-Dec 2022"</f>
        <v>issue 740-751 Jan-Dec 2022</v>
      </c>
      <c r="D116" s="8" t="s">
        <v>207</v>
      </c>
      <c r="E116" s="8" t="s">
        <v>359</v>
      </c>
      <c r="F116" s="8" t="s">
        <v>358</v>
      </c>
      <c r="G116" s="19" t="s">
        <v>343</v>
      </c>
    </row>
    <row r="117" spans="1:7" ht="63" x14ac:dyDescent="0.25">
      <c r="A117" s="8">
        <v>232</v>
      </c>
      <c r="B117" s="8" t="str">
        <f>"香港社會科學學報"&amp;CHAR(10)&amp;"HONG KONG JOURNAL OF SOCIAL SCIENCES"</f>
        <v>香港社會科學學報
HONG KONG JOURNAL OF SOCIAL SCIENCES</v>
      </c>
      <c r="C117" s="8" t="str">
        <f>"54 Autumn/Winter 2019;"&amp;CHAR(10)&amp;"55-56 Summer-Winter 2020;"&amp;CHAR(10)&amp;"57 Summer 2021;"&amp;CHAR(10)&amp;"58 Summer 2022"</f>
        <v>54 Autumn/Winter 2019;
55-56 Summer-Winter 2020;
57 Summer 2021;
58 Summer 2022</v>
      </c>
      <c r="D117" s="8" t="s">
        <v>597</v>
      </c>
      <c r="E117" s="8" t="s">
        <v>361</v>
      </c>
      <c r="F117" s="8" t="s">
        <v>358</v>
      </c>
      <c r="G117" s="19" t="s">
        <v>598</v>
      </c>
    </row>
    <row r="118" spans="1:7" ht="31.5" x14ac:dyDescent="0.25">
      <c r="A118" s="8">
        <v>233</v>
      </c>
      <c r="B118" s="8" t="str">
        <f>"香港美容專業雜誌"&amp;CHAR(10)&amp;"HK BEAUTY + LES NOUVELLES ESTHETIQUES HONG KONG"</f>
        <v>香港美容專業雜誌
HK BEAUTY + LES NOUVELLES ESTHETIQUES HONG KONG</v>
      </c>
      <c r="C118" s="8" t="str">
        <f>"issue 280-290 Jan-Dec 2022"</f>
        <v>issue 280-290 Jan-Dec 2022</v>
      </c>
      <c r="D118" s="8" t="s">
        <v>208</v>
      </c>
      <c r="E118" s="8" t="s">
        <v>359</v>
      </c>
      <c r="F118" s="8" t="s">
        <v>358</v>
      </c>
      <c r="G118" s="19" t="s">
        <v>341</v>
      </c>
    </row>
    <row r="119" spans="1:7" ht="31.5" x14ac:dyDescent="0.25">
      <c r="A119" s="8">
        <v>234</v>
      </c>
      <c r="B119" s="8" t="str">
        <f>"香港美容專業雜誌 : 香港美容採購指南 = HK BEAUTY MAGAZINE : BUYERS' GUIDE"</f>
        <v>香港美容專業雜誌 : 香港美容採購指南 = HK BEAUTY MAGAZINE : BUYERS' GUIDE</v>
      </c>
      <c r="C119" s="8" t="str">
        <f>"Jan-Mar 2022;"&amp;CHAR(10)&amp;"May-Dec 2022"</f>
        <v>Jan-Mar 2022;
May-Dec 2022</v>
      </c>
      <c r="D119" s="8" t="s">
        <v>208</v>
      </c>
      <c r="E119" s="8" t="s">
        <v>359</v>
      </c>
      <c r="F119" s="8" t="s">
        <v>358</v>
      </c>
      <c r="G119" s="19" t="s">
        <v>379</v>
      </c>
    </row>
    <row r="120" spans="1:7" ht="31.5" x14ac:dyDescent="0.25">
      <c r="A120" s="8">
        <v>235</v>
      </c>
      <c r="B120" s="8" t="str">
        <f>"香港美術"&amp;CHAR(10)&amp;"HKART"</f>
        <v>香港美術
HKART</v>
      </c>
      <c r="C120" s="8" t="str">
        <f>"2021 no. 4 (no. 42);"&amp;CHAR(10)&amp;"2022 no. 1-2 (no. 43-44)"</f>
        <v>2021 no. 4 (no. 42);
2022 no. 1-2 (no. 43-44)</v>
      </c>
      <c r="D120" s="8" t="s">
        <v>209</v>
      </c>
      <c r="E120" s="8" t="s">
        <v>369</v>
      </c>
      <c r="F120" s="8" t="s">
        <v>358</v>
      </c>
      <c r="G120" s="19" t="s">
        <v>302</v>
      </c>
    </row>
    <row r="121" spans="1:7" ht="31.5" x14ac:dyDescent="0.25">
      <c r="A121" s="8">
        <v>236</v>
      </c>
      <c r="B121" s="8" t="str">
        <f>"香港童軍"&amp;CHAR(10)&amp;"HONG KONG SCOUTING"</f>
        <v>香港童軍
HONG KONG SCOUTING</v>
      </c>
      <c r="C121" s="8" t="str">
        <f>"no. 452 Dec 2021;"&amp;CHAR(10)&amp;"no. 453-463 Jan-Nov 2022"</f>
        <v>no. 452 Dec 2021;
no. 453-463 Jan-Nov 2022</v>
      </c>
      <c r="D121" s="8" t="s">
        <v>210</v>
      </c>
      <c r="E121" s="8" t="s">
        <v>359</v>
      </c>
      <c r="F121" s="8" t="s">
        <v>358</v>
      </c>
      <c r="G121" s="19" t="s">
        <v>393</v>
      </c>
    </row>
    <row r="122" spans="1:7" ht="31.5" x14ac:dyDescent="0.25">
      <c r="A122" s="8">
        <v>237</v>
      </c>
      <c r="B122" s="8" t="str">
        <f>"香港聾人福利促進會通訊"&amp;CHAR(10)&amp;"HONG KONG SOCIETY FOR THE DEAF NEWSLETTER"</f>
        <v>香港聾人福利促進會通訊
HONG KONG SOCIETY FOR THE DEAF NEWSLETTER</v>
      </c>
      <c r="C122" s="8" t="str">
        <f>"Mar/Apr-Nov/Dec 2022;"&amp;CHAR(10)&amp;"Jan/Feb 2023"</f>
        <v>Mar/Apr-Nov/Dec 2022;
Jan/Feb 2023</v>
      </c>
      <c r="D122" s="8" t="s">
        <v>211</v>
      </c>
      <c r="E122" s="8" t="s">
        <v>357</v>
      </c>
      <c r="F122" s="8" t="s">
        <v>374</v>
      </c>
      <c r="G122" s="19" t="s">
        <v>362</v>
      </c>
    </row>
    <row r="123" spans="1:7" ht="31.5" x14ac:dyDescent="0.25">
      <c r="A123" s="8">
        <v>238</v>
      </c>
      <c r="B123" s="8" t="str">
        <f>"家的感覺⋅利嘉閣"&amp;CHAR(10)&amp;"HOME FEEL"</f>
        <v>家的感覺⋅利嘉閣
HOME FEEL</v>
      </c>
      <c r="C123" s="8" t="str">
        <f>"issue 49 Dec 2021;"&amp;CHAR(10)&amp;"issue 50-53 Mar-Dec 2022"</f>
        <v>issue 49 Dec 2021;
issue 50-53 Mar-Dec 2022</v>
      </c>
      <c r="D123" s="8" t="s">
        <v>212</v>
      </c>
      <c r="E123" s="8" t="s">
        <v>369</v>
      </c>
      <c r="F123" s="8" t="s">
        <v>358</v>
      </c>
      <c r="G123" s="19" t="s">
        <v>362</v>
      </c>
    </row>
    <row r="124" spans="1:7" ht="31.5" x14ac:dyDescent="0.25">
      <c r="A124" s="8">
        <v>239</v>
      </c>
      <c r="B124" s="8" t="str">
        <f>"旅遊吧"&amp;CHAR(10)&amp;"TRAVEL BAR"</f>
        <v>旅遊吧
TRAVEL BAR</v>
      </c>
      <c r="C124" s="8" t="str">
        <f>"issue 2-6 Jan/Feb-Sep/Oct 2022"</f>
        <v>issue 2-6 Jan/Feb-Sep/Oct 2022</v>
      </c>
      <c r="D124" s="8" t="s">
        <v>461</v>
      </c>
      <c r="E124" s="8" t="s">
        <v>357</v>
      </c>
      <c r="F124" s="8" t="s">
        <v>358</v>
      </c>
      <c r="G124" s="19" t="s">
        <v>320</v>
      </c>
    </row>
    <row r="125" spans="1:7" ht="31.5" x14ac:dyDescent="0.25">
      <c r="A125" s="8">
        <v>240</v>
      </c>
      <c r="B125" s="8" t="str">
        <f>"時代論壇"&amp;CHAR(10)&amp;"CHRISTIAN TIMES"</f>
        <v>時代論壇
CHRISTIAN TIMES</v>
      </c>
      <c r="C125" s="8" t="str">
        <f>"no. 1793-1843 09 Jan-25 Dec 2022"</f>
        <v>no. 1793-1843 09 Jan-25 Dec 2022</v>
      </c>
      <c r="D125" s="8" t="s">
        <v>213</v>
      </c>
      <c r="E125" s="8" t="s">
        <v>370</v>
      </c>
      <c r="F125" s="8" t="s">
        <v>358</v>
      </c>
      <c r="G125" s="19" t="s">
        <v>343</v>
      </c>
    </row>
    <row r="126" spans="1:7" ht="31.5" x14ac:dyDescent="0.25">
      <c r="A126" s="8">
        <v>241</v>
      </c>
      <c r="B126" s="8" t="str">
        <f>"時另誌"&amp;CHAR(10)&amp;"ANOTHER WATCH MAGAZINE"</f>
        <v>時另誌
ANOTHER WATCH MAGAZINE</v>
      </c>
      <c r="C126" s="8" t="str">
        <f>"issue. 3-8 Feb-Dec 2022"</f>
        <v>issue. 3-8 Feb-Dec 2022</v>
      </c>
      <c r="D126" s="8" t="s">
        <v>462</v>
      </c>
      <c r="E126" s="8" t="s">
        <v>357</v>
      </c>
      <c r="F126" s="8" t="s">
        <v>358</v>
      </c>
      <c r="G126" s="19" t="s">
        <v>302</v>
      </c>
    </row>
    <row r="127" spans="1:7" ht="31.5" x14ac:dyDescent="0.25">
      <c r="A127" s="8">
        <v>242</v>
      </c>
      <c r="B127" s="8" t="str">
        <f>"時光寶盒"&amp;CHAR(10)&amp;"WORLD OF LUXURY TIMES"</f>
        <v>時光寶盒
WORLD OF LUXURY TIMES</v>
      </c>
      <c r="C127" s="8" t="str">
        <f>"vol. 41-44 Mar-Dec 2022"</f>
        <v>vol. 41-44 Mar-Dec 2022</v>
      </c>
      <c r="D127" s="8" t="s">
        <v>214</v>
      </c>
      <c r="E127" s="8" t="s">
        <v>369</v>
      </c>
      <c r="F127" s="8" t="s">
        <v>358</v>
      </c>
      <c r="G127" s="19" t="s">
        <v>303</v>
      </c>
    </row>
    <row r="128" spans="1:7" ht="31.5" x14ac:dyDescent="0.25">
      <c r="A128" s="8">
        <v>243</v>
      </c>
      <c r="B128" s="8" t="str">
        <f>"時尚芭莎"&amp;CHAR(10)&amp;"HARPER'S BAZAAR"</f>
        <v>時尚芭莎
HARPER'S BAZAAR</v>
      </c>
      <c r="C128" s="8" t="str">
        <f>"no. 400-404 Jan-May 2022;"&amp;CHAR(10)&amp;"no. 406-411 Jul-Dec 2022"</f>
        <v>no. 400-404 Jan-May 2022;
no. 406-411 Jul-Dec 2022</v>
      </c>
      <c r="D128" s="8" t="s">
        <v>215</v>
      </c>
      <c r="E128" s="8" t="s">
        <v>359</v>
      </c>
      <c r="F128" s="8" t="s">
        <v>358</v>
      </c>
      <c r="G128" s="19" t="s">
        <v>330</v>
      </c>
    </row>
    <row r="129" spans="1:7" ht="31.5" x14ac:dyDescent="0.25">
      <c r="A129" s="8">
        <v>244</v>
      </c>
      <c r="B129" s="8" t="str">
        <f>"海運季刊"&amp;CHAR(10)&amp;"SEAVIEW"</f>
        <v>海運季刊
SEAVIEW</v>
      </c>
      <c r="C129" s="8" t="str">
        <f>"issue 136 Winter 2021;"&amp;CHAR(10)&amp;"issue 137-139 Spring-Autumn 2022"</f>
        <v>issue 136 Winter 2021;
issue 137-139 Spring-Autumn 2022</v>
      </c>
      <c r="D129" s="8" t="s">
        <v>216</v>
      </c>
      <c r="E129" s="8" t="s">
        <v>369</v>
      </c>
      <c r="F129" s="8" t="s">
        <v>374</v>
      </c>
      <c r="G129" s="19" t="s">
        <v>362</v>
      </c>
    </row>
    <row r="130" spans="1:7" ht="31.5" x14ac:dyDescent="0.25">
      <c r="A130" s="8">
        <v>245</v>
      </c>
      <c r="B130" s="8" t="str">
        <f>"珠江論壇"&amp;CHAR(10)&amp;"PEARL RIVER FORUM"</f>
        <v>珠江論壇
PEARL RIVER FORUM</v>
      </c>
      <c r="C130" s="8" t="str">
        <f>"2022 no 1-2 (no. 1-2) Aug-Oct 2022"</f>
        <v>2022 no 1-2 (no. 1-2) Aug-Oct 2022</v>
      </c>
      <c r="D130" s="8" t="s">
        <v>599</v>
      </c>
      <c r="E130" s="8" t="s">
        <v>357</v>
      </c>
      <c r="F130" s="8" t="s">
        <v>358</v>
      </c>
      <c r="G130" s="19" t="s">
        <v>302</v>
      </c>
    </row>
    <row r="131" spans="1:7" ht="31.5" x14ac:dyDescent="0.25">
      <c r="A131" s="8">
        <v>246</v>
      </c>
      <c r="B131" s="8" t="str">
        <f>"真佛報"&amp;CHAR(10)&amp;"TRUE BUDDHA NEWS WEEKLY"</f>
        <v>真佛報
TRUE BUDDHA NEWS WEEKLY</v>
      </c>
      <c r="C131" s="8" t="str">
        <f>"no. 1395-1402 11 Nov-30 Dec 2021;"&amp;CHAR(10)&amp;"no. 1403-1447 06 Jan-10 Nov 2022"</f>
        <v>no. 1395-1402 11 Nov-30 Dec 2021;
no. 1403-1447 06 Jan-10 Nov 2022</v>
      </c>
      <c r="D131" s="8" t="s">
        <v>217</v>
      </c>
      <c r="E131" s="8" t="s">
        <v>370</v>
      </c>
      <c r="F131" s="8" t="s">
        <v>358</v>
      </c>
      <c r="G131" s="19" t="s">
        <v>362</v>
      </c>
    </row>
    <row r="132" spans="1:7" ht="31.5" x14ac:dyDescent="0.25">
      <c r="A132" s="8">
        <v>247</v>
      </c>
      <c r="B132" s="8" t="str">
        <f>"能仁學報"&amp;CHAR(10)&amp;"NANG YAN JOURNAL"</f>
        <v>能仁學報
NANG YAN JOURNAL</v>
      </c>
      <c r="C132" s="8" t="str">
        <f>"no. 17 2018/2020;"&amp;CHAR(10)&amp;"no. 18 2020/2022"</f>
        <v>no. 17 2018/2020;
no. 18 2020/2022</v>
      </c>
      <c r="D132" s="8" t="s">
        <v>600</v>
      </c>
      <c r="E132" s="8" t="s">
        <v>376</v>
      </c>
      <c r="F132" s="8" t="s">
        <v>358</v>
      </c>
      <c r="G132" s="19" t="s">
        <v>601</v>
      </c>
    </row>
    <row r="133" spans="1:7" ht="31.5" x14ac:dyDescent="0.25">
      <c r="A133" s="8">
        <v>248</v>
      </c>
      <c r="B133" s="8" t="str">
        <f>"財富"&amp;CHAR(10)&amp;"FORTUNE CHINA"</f>
        <v>財富
FORTUNE CHINA</v>
      </c>
      <c r="C133" s="8" t="str">
        <f>"no. 321-326 Jan/Feb-Nov/Dec 2022"</f>
        <v>no. 321-326 Jan/Feb-Nov/Dec 2022</v>
      </c>
      <c r="D133" s="8" t="s">
        <v>218</v>
      </c>
      <c r="E133" s="8" t="s">
        <v>396</v>
      </c>
      <c r="F133" s="8" t="s">
        <v>358</v>
      </c>
      <c r="G133" s="19" t="s">
        <v>321</v>
      </c>
    </row>
    <row r="134" spans="1:7" ht="31.5" x14ac:dyDescent="0.25">
      <c r="A134" s="8">
        <v>249</v>
      </c>
      <c r="B134" s="8" t="str">
        <f>"酒誌"&amp;CHAR(10)&amp;"WINE &amp; SPIRITS"</f>
        <v>酒誌
WINE &amp; SPIRITS</v>
      </c>
      <c r="C134" s="8" t="str">
        <f>"15-18 Spring-Winter 2021;"&amp;CHAR(10)&amp;"19-22 Spring-Winter 2022"</f>
        <v>15-18 Spring-Winter 2021;
19-22 Spring-Winter 2022</v>
      </c>
      <c r="D134" s="8" t="s">
        <v>596</v>
      </c>
      <c r="E134" s="8" t="s">
        <v>369</v>
      </c>
      <c r="F134" s="8" t="s">
        <v>358</v>
      </c>
      <c r="G134" s="19" t="s">
        <v>372</v>
      </c>
    </row>
    <row r="135" spans="1:7" ht="31.5" x14ac:dyDescent="0.25">
      <c r="A135" s="8">
        <v>250</v>
      </c>
      <c r="B135" s="8" t="str">
        <f>"高球文摘"&amp;CHAR(10)&amp;"GOLF DIGEST"</f>
        <v>高球文摘
GOLF DIGEST</v>
      </c>
      <c r="C135" s="8" t="str">
        <f>"Oct 2021;"&amp;CHAR(10)&amp;"vol. 23 no. 1-8 Jan/Feb-Nov/Dec 2022"</f>
        <v>Oct 2021;
vol. 23 no. 1-8 Jan/Feb-Nov/Dec 2022</v>
      </c>
      <c r="D135" s="8" t="s">
        <v>168</v>
      </c>
      <c r="E135" s="8" t="s">
        <v>359</v>
      </c>
      <c r="F135" s="8" t="s">
        <v>358</v>
      </c>
      <c r="G135" s="19" t="s">
        <v>302</v>
      </c>
    </row>
    <row r="136" spans="1:7" ht="31.5" x14ac:dyDescent="0.25">
      <c r="A136" s="8">
        <v>251</v>
      </c>
      <c r="B136" s="8" t="str">
        <f>"健康創富"&amp;CHAR(10)&amp;"HEALTH PLUS MAGAZINE"</f>
        <v>健康創富
HEALTH PLUS MAGAZINE</v>
      </c>
      <c r="C136" s="8" t="str">
        <f>"vol. 236-237 Autumn-Winter 2021;"&amp;CHAR(10)&amp;"vol. 238-241 Spring-Winter 2022"</f>
        <v>vol. 236-237 Autumn-Winter 2021;
vol. 238-241 Spring-Winter 2022</v>
      </c>
      <c r="D136" s="8" t="s">
        <v>219</v>
      </c>
      <c r="E136" s="8" t="s">
        <v>369</v>
      </c>
      <c r="F136" s="8" t="s">
        <v>358</v>
      </c>
      <c r="G136" s="19" t="s">
        <v>337</v>
      </c>
    </row>
    <row r="137" spans="1:7" ht="31.5" x14ac:dyDescent="0.25">
      <c r="A137" s="8">
        <v>252</v>
      </c>
      <c r="B137" s="8" t="str">
        <f>"國度復興報(香港版)"&amp;CHAR(10)&amp;"KINGDOM REVIVAL TIMES (HK)"</f>
        <v>國度復興報(香港版)
KINGDOM REVIVAL TIMES (HK)</v>
      </c>
      <c r="C137" s="8" t="str">
        <f>"no. 425-442 09 Jan-11 Sep 2022"</f>
        <v>no. 425-442 09 Jan-11 Sep 2022</v>
      </c>
      <c r="D137" s="8" t="s">
        <v>220</v>
      </c>
      <c r="E137" s="8" t="s">
        <v>364</v>
      </c>
      <c r="F137" s="8" t="s">
        <v>358</v>
      </c>
      <c r="G137" s="19" t="s">
        <v>362</v>
      </c>
    </row>
    <row r="138" spans="1:7" ht="31.5" x14ac:dyDescent="0.25">
      <c r="A138" s="8">
        <v>253</v>
      </c>
      <c r="B138" s="8" t="str">
        <f>"國度觀點"&amp;CHAR(10)&amp;"KINGDOM VIEW"</f>
        <v>國度觀點
KINGDOM VIEW</v>
      </c>
      <c r="C138" s="8" t="str">
        <f>"Nov 2022"</f>
        <v>Nov 2022</v>
      </c>
      <c r="D138" s="8" t="s">
        <v>220</v>
      </c>
      <c r="E138" s="8" t="s">
        <v>602</v>
      </c>
      <c r="F138" s="8" t="s">
        <v>358</v>
      </c>
    </row>
    <row r="139" spans="1:7" ht="63" x14ac:dyDescent="0.25">
      <c r="A139" s="8">
        <v>254</v>
      </c>
      <c r="B139" s="8" t="str">
        <f>"國際工業激光商情"&amp;CHAR(10)&amp;"INDUSTRIAL LASER NEWS FOR CHINA"</f>
        <v>國際工業激光商情
INDUSTRIAL LASER NEWS FOR CHINA</v>
      </c>
      <c r="C139" s="8" t="str">
        <f>"Jan 2022;"&amp;CHAR(10)&amp;"Mar-Jun 2022;"&amp;CHAR(10)&amp;"Jul 2022;"&amp;CHAR(10)&amp;"Sep-Nov 2022"</f>
        <v>Jan 2022;
Mar-Jun 2022;
Jul 2022;
Sep-Nov 2022</v>
      </c>
      <c r="D139" s="8" t="s">
        <v>128</v>
      </c>
      <c r="E139" s="8" t="s">
        <v>394</v>
      </c>
      <c r="F139" s="8" t="s">
        <v>358</v>
      </c>
      <c r="G139" s="19" t="s">
        <v>360</v>
      </c>
    </row>
    <row r="140" spans="1:7" ht="47.25" x14ac:dyDescent="0.25">
      <c r="A140" s="8">
        <v>255</v>
      </c>
      <c r="B140" s="8" t="str">
        <f>"國際汽車設計及製造"&amp;CHAR(10)&amp;"AUTOMOTIVE MANUFACTURING AND DESIGN FOR CHINA"</f>
        <v>國際汽車設計及製造
AUTOMOTIVE MANUFACTURING AND DESIGN FOR CHINA</v>
      </c>
      <c r="C140" s="8" t="str">
        <f>"Feb-May 2022;"&amp;CHAR(10)&amp;"Jul-Sep 2022;"&amp;CHAR(10)&amp;"Nov 2022"</f>
        <v>Feb-May 2022;
Jul-Sep 2022;
Nov 2022</v>
      </c>
      <c r="D140" s="8" t="s">
        <v>128</v>
      </c>
      <c r="E140" s="8" t="s">
        <v>398</v>
      </c>
      <c r="F140" s="8" t="s">
        <v>358</v>
      </c>
      <c r="G140" s="19" t="s">
        <v>371</v>
      </c>
    </row>
    <row r="141" spans="1:7" ht="47.25" x14ac:dyDescent="0.25">
      <c r="A141" s="8">
        <v>256</v>
      </c>
      <c r="B141" s="8" t="str">
        <f>"國際金屬加工商情"&amp;CHAR(10)&amp;"INTERNATIONAL METALWORKING NEWS FOR CHINA"</f>
        <v>國際金屬加工商情
INTERNATIONAL METALWORKING NEWS FOR CHINA</v>
      </c>
      <c r="C141" s="8" t="str">
        <f>"Mar-May 2022;"&amp;CHAR(10)&amp;"May-Jun 2022;"&amp;CHAR(10)&amp;"Sep-Nov 2022"</f>
        <v>Mar-May 2022;
May-Jun 2022;
Sep-Nov 2022</v>
      </c>
      <c r="D141" s="8" t="s">
        <v>128</v>
      </c>
      <c r="E141" s="8" t="s">
        <v>359</v>
      </c>
      <c r="F141" s="8" t="s">
        <v>358</v>
      </c>
      <c r="G141" s="19" t="s">
        <v>371</v>
      </c>
    </row>
    <row r="142" spans="1:7" ht="63" x14ac:dyDescent="0.25">
      <c r="A142" s="8">
        <v>257</v>
      </c>
      <c r="B142" s="8" t="str">
        <f>"國際非織造工業商情"&amp;CHAR(10)&amp;"NONWOVENS INDUSTRY CHINA"</f>
        <v>國際非織造工業商情
NONWOVENS INDUSTRY CHINA</v>
      </c>
      <c r="C142" s="8" t="str">
        <f>"Mar 2022;"&amp;CHAR(10)&amp;"Jun 2022;"&amp;CHAR(10)&amp;"Sep 2022;"&amp;CHAR(10)&amp;"Nov 2022"</f>
        <v>Mar 2022;
Jun 2022;
Sep 2022;
Nov 2022</v>
      </c>
      <c r="D142" s="8" t="s">
        <v>128</v>
      </c>
      <c r="E142" s="8" t="s">
        <v>369</v>
      </c>
      <c r="F142" s="8" t="s">
        <v>358</v>
      </c>
      <c r="G142" s="19" t="s">
        <v>395</v>
      </c>
    </row>
    <row r="143" spans="1:7" ht="47.25" x14ac:dyDescent="0.25">
      <c r="A143" s="8">
        <v>258</v>
      </c>
      <c r="B143" s="8" t="str">
        <f>"國際食品加工及包裝商情"&amp;CHAR(10)&amp;"FOODPACIFIC CHINA FOOD MANUFACTURING JOURNAL"</f>
        <v>國際食品加工及包裝商情
FOODPACIFIC CHINA FOOD MANUFACTURING JOURNAL</v>
      </c>
      <c r="C143" s="8" t="str">
        <f>"Mar 2022;"&amp;CHAR(10)&amp;"May-Jul 2022;"&amp;CHAR(10)&amp;"Oct-Nov 2022"</f>
        <v>Mar 2022;
May-Jul 2022;
Oct-Nov 2022</v>
      </c>
      <c r="D143" s="8" t="s">
        <v>128</v>
      </c>
      <c r="E143" s="8" t="s">
        <v>359</v>
      </c>
      <c r="F143" s="8" t="s">
        <v>358</v>
      </c>
      <c r="G143" s="19" t="s">
        <v>371</v>
      </c>
    </row>
    <row r="144" spans="1:7" ht="31.5" x14ac:dyDescent="0.25">
      <c r="A144" s="8">
        <v>259</v>
      </c>
      <c r="B144" s="8" t="str">
        <f>"國際個人護理品生產商情"&amp;CHAR(10)&amp;"HAPPI CHINA"</f>
        <v>國際個人護理品生產商情
HAPPI CHINA</v>
      </c>
      <c r="C144" s="8" t="str">
        <f>"Jan 2022;"&amp;CHAR(10)&amp;"Feb-Dec 2022"</f>
        <v>Jan 2022;
Feb-Dec 2022</v>
      </c>
      <c r="D144" s="8" t="s">
        <v>128</v>
      </c>
      <c r="E144" s="8" t="s">
        <v>367</v>
      </c>
      <c r="F144" s="8" t="s">
        <v>358</v>
      </c>
      <c r="G144" s="19" t="s">
        <v>371</v>
      </c>
    </row>
    <row r="145" spans="1:7" ht="31.5" x14ac:dyDescent="0.25">
      <c r="A145" s="8">
        <v>260</v>
      </c>
      <c r="B145" s="8" t="str">
        <f>"國際塑料商情"&amp;CHAR(10)&amp;"INTERNATIONAL PLASTICS NEWS FOR CHINA"</f>
        <v>國際塑料商情
INTERNATIONAL PLASTICS NEWS FOR CHINA</v>
      </c>
      <c r="C145" s="8" t="str">
        <f>"Feb-Jun 2022;"&amp;CHAR(10)&amp;"Aug-Dec 2022"</f>
        <v>Feb-Jun 2022;
Aug-Dec 2022</v>
      </c>
      <c r="D145" s="8" t="s">
        <v>128</v>
      </c>
      <c r="E145" s="8" t="s">
        <v>359</v>
      </c>
      <c r="F145" s="8" t="s">
        <v>358</v>
      </c>
      <c r="G145" s="19" t="s">
        <v>371</v>
      </c>
    </row>
    <row r="146" spans="1:7" ht="31.5" x14ac:dyDescent="0.25">
      <c r="A146" s="8">
        <v>261</v>
      </c>
      <c r="B146" s="8" t="str">
        <f>"國際複材技術商情"&amp;CHAR(10)&amp;"INTERNATIONAL COMPOSITES NEWS FOR CHINA"</f>
        <v>國際複材技術商情
INTERNATIONAL COMPOSITES NEWS FOR CHINA</v>
      </c>
      <c r="C146" s="8" t="str">
        <f>"Mar-Jun 2022;"&amp;CHAR(10)&amp;"Oct 2022"</f>
        <v>Mar-Jun 2022;
Oct 2022</v>
      </c>
      <c r="D146" s="8" t="s">
        <v>128</v>
      </c>
      <c r="E146" s="8" t="s">
        <v>392</v>
      </c>
      <c r="F146" s="8" t="s">
        <v>358</v>
      </c>
      <c r="G146" s="19" t="s">
        <v>360</v>
      </c>
    </row>
    <row r="147" spans="1:7" ht="31.5" x14ac:dyDescent="0.25">
      <c r="A147" s="8">
        <v>262</v>
      </c>
      <c r="B147" s="8" t="str">
        <f>"基督教週報"&amp;CHAR(10)&amp;"CHRISTIAN WEEKLY"</f>
        <v>基督教週報
CHRISTIAN WEEKLY</v>
      </c>
      <c r="C147" s="8" t="str">
        <f>"no. 2993-3044 02 Jan-25 Dec 2022"</f>
        <v>no. 2993-3044 02 Jan-25 Dec 2022</v>
      </c>
      <c r="D147" s="8" t="s">
        <v>221</v>
      </c>
      <c r="E147" s="8" t="s">
        <v>370</v>
      </c>
      <c r="F147" s="8" t="s">
        <v>358</v>
      </c>
      <c r="G147" s="19" t="s">
        <v>397</v>
      </c>
    </row>
    <row r="148" spans="1:7" x14ac:dyDescent="0.25">
      <c r="A148" s="8">
        <v>263</v>
      </c>
      <c r="B148" s="8" t="str">
        <f>"堅MAGAZINE"</f>
        <v>堅MAGAZINE</v>
      </c>
      <c r="C148" s="8" t="str">
        <f>"no. 108-130 07 Jan-14 Dec 2022"</f>
        <v>no. 108-130 07 Jan-14 Dec 2022</v>
      </c>
      <c r="D148" s="8" t="s">
        <v>222</v>
      </c>
      <c r="E148" s="8" t="s">
        <v>384</v>
      </c>
      <c r="F148" s="8" t="s">
        <v>358</v>
      </c>
      <c r="G148" s="19" t="s">
        <v>362</v>
      </c>
    </row>
    <row r="149" spans="1:7" ht="31.5" x14ac:dyDescent="0.25">
      <c r="A149" s="8">
        <v>264</v>
      </c>
      <c r="B149" s="8" t="str">
        <f>"婦女與家庭"&amp;CHAR(10)&amp;"LADIES AND HOME PICTORIAL"</f>
        <v>婦女與家庭
LADIES AND HOME PICTORIAL</v>
      </c>
      <c r="C149" s="8" t="str">
        <f>"no. 675 Jul 2022"</f>
        <v>no. 675 Jul 2022</v>
      </c>
      <c r="D149" s="8" t="s">
        <v>223</v>
      </c>
      <c r="E149" s="8" t="s">
        <v>363</v>
      </c>
      <c r="F149" s="8" t="s">
        <v>358</v>
      </c>
      <c r="G149" s="19" t="s">
        <v>397</v>
      </c>
    </row>
    <row r="150" spans="1:7" ht="31.5" x14ac:dyDescent="0.25">
      <c r="A150" s="8">
        <v>265</v>
      </c>
      <c r="B150" s="8" t="str">
        <f>"婚禮"&amp;CHAR(10)&amp;"WEDDING MAGAZINE"</f>
        <v>婚禮
WEDDING MAGAZINE</v>
      </c>
      <c r="C150" s="8" t="str">
        <f>"no. 241-242 Oct-Dec 2021;"&amp;CHAR(10)&amp;"no. 243 Jun 2022"</f>
        <v>no. 241-242 Oct-Dec 2021;
no. 243 Jun 2022</v>
      </c>
      <c r="D150" s="8" t="s">
        <v>224</v>
      </c>
      <c r="E150" s="8" t="s">
        <v>357</v>
      </c>
      <c r="F150" s="8" t="s">
        <v>358</v>
      </c>
      <c r="G150" s="19" t="s">
        <v>303</v>
      </c>
    </row>
    <row r="151" spans="1:7" x14ac:dyDescent="0.25">
      <c r="A151" s="8">
        <v>266</v>
      </c>
      <c r="B151" s="8" t="str">
        <f>"探索求知大發現遊戲讀本"</f>
        <v>探索求知大發現遊戲讀本</v>
      </c>
      <c r="C151" s="8" t="str">
        <f>"Jan-Nov 2022"</f>
        <v>Jan-Nov 2022</v>
      </c>
      <c r="D151" s="8" t="s">
        <v>121</v>
      </c>
      <c r="E151" s="8" t="s">
        <v>359</v>
      </c>
      <c r="F151" s="8" t="s">
        <v>358</v>
      </c>
      <c r="G151" s="19" t="s">
        <v>360</v>
      </c>
    </row>
    <row r="152" spans="1:7" ht="31.5" x14ac:dyDescent="0.25">
      <c r="A152" s="8">
        <v>267</v>
      </c>
      <c r="B152" s="8" t="str">
        <f>"教聲"</f>
        <v>教聲</v>
      </c>
      <c r="C152" s="8" t="str">
        <f>"no. 2390 26 Dec 2021;"&amp;CHAR(10)&amp;"no. 2391-2441 02 Jan-18 Dec 2022"</f>
        <v>no. 2390 26 Dec 2021;
no. 2391-2441 02 Jan-18 Dec 2022</v>
      </c>
      <c r="D152" s="8" t="s">
        <v>225</v>
      </c>
      <c r="E152" s="8" t="s">
        <v>370</v>
      </c>
      <c r="F152" s="8" t="s">
        <v>358</v>
      </c>
      <c r="G152" s="19" t="s">
        <v>362</v>
      </c>
    </row>
    <row r="153" spans="1:7" ht="31.5" x14ac:dyDescent="0.25">
      <c r="A153" s="8">
        <v>268</v>
      </c>
      <c r="B153" s="8" t="str">
        <f>"救恩報"&amp;CHAR(10)&amp;"THE WAR CRY"</f>
        <v>救恩報
THE WAR CRY</v>
      </c>
      <c r="C153" s="8" t="str">
        <f>"no. 774-778 Jan-May 2022;"&amp;CHAR(10)&amp;"no. 780-785 Jul-Dec 2022"</f>
        <v>no. 774-778 Jan-May 2022;
no. 780-785 Jul-Dec 2022</v>
      </c>
      <c r="D153" s="8" t="s">
        <v>226</v>
      </c>
      <c r="E153" s="8" t="s">
        <v>359</v>
      </c>
      <c r="F153" s="8" t="s">
        <v>374</v>
      </c>
      <c r="G153" s="19" t="s">
        <v>379</v>
      </c>
    </row>
    <row r="154" spans="1:7" ht="31.5" x14ac:dyDescent="0.25">
      <c r="A154" s="8">
        <v>269</v>
      </c>
      <c r="B154" s="8" t="str">
        <f>"現代物流"&amp;CHAR(10)&amp;"MATERIAL FLOW"</f>
        <v>現代物流
MATERIAL FLOW</v>
      </c>
      <c r="C154" s="8" t="str">
        <f>"no. 114 Dec 2021;"&amp;CHAR(10)&amp;"no. 115-119 Feb-Oct 2022"</f>
        <v>no. 114 Dec 2021;
no. 115-119 Feb-Oct 2022</v>
      </c>
      <c r="D154" s="8" t="s">
        <v>227</v>
      </c>
      <c r="E154" s="8" t="s">
        <v>357</v>
      </c>
      <c r="F154" s="8" t="s">
        <v>358</v>
      </c>
      <c r="G154" s="19" t="s">
        <v>302</v>
      </c>
    </row>
    <row r="155" spans="1:7" ht="31.5" x14ac:dyDescent="0.25">
      <c r="A155" s="8">
        <v>270</v>
      </c>
      <c r="B155" s="8" t="str">
        <f>"視覺生活"&amp;CHAR(10)&amp;"VISION IN LIFE"</f>
        <v>視覺生活
VISION IN LIFE</v>
      </c>
      <c r="C155" s="8" t="str">
        <f>"vol. 99-100 Apr-Oct 2022"</f>
        <v>vol. 99-100 Apr-Oct 2022</v>
      </c>
      <c r="D155" s="8" t="s">
        <v>228</v>
      </c>
      <c r="E155" s="8" t="s">
        <v>392</v>
      </c>
      <c r="F155" s="8" t="s">
        <v>358</v>
      </c>
      <c r="G155" s="19" t="s">
        <v>341</v>
      </c>
    </row>
    <row r="156" spans="1:7" ht="47.25" x14ac:dyDescent="0.25">
      <c r="A156" s="8">
        <v>271</v>
      </c>
      <c r="B156" s="8" t="str">
        <f>"視覺藝術"&amp;CHAR(10)&amp;"VISUAL ART"</f>
        <v>視覺藝術
VISUAL ART</v>
      </c>
      <c r="C156" s="8" t="str">
        <f>"2021 no. 2 (no. 85) Sep 2021;"&amp;CHAR(10)&amp;"2021 no. 4 (no. 87) Dec 2021;"&amp;CHAR(10)&amp;"2022 no. 1-2 (no. 88-89) Mar-Jun 2022"</f>
        <v>2021 no. 2 (no. 85) Sep 2021;
2021 no. 4 (no. 87) Dec 2021;
2022 no. 1-2 (no. 88-89) Mar-Jun 2022</v>
      </c>
      <c r="D156" s="8" t="s">
        <v>229</v>
      </c>
      <c r="E156" s="8" t="s">
        <v>369</v>
      </c>
      <c r="F156" s="8" t="s">
        <v>358</v>
      </c>
      <c r="G156" s="19" t="s">
        <v>321</v>
      </c>
    </row>
    <row r="157" spans="1:7" x14ac:dyDescent="0.25">
      <c r="A157" s="8">
        <v>272</v>
      </c>
      <c r="B157" s="8" t="str">
        <f>"陪孩子一起說一起做遊戲書"</f>
        <v>陪孩子一起說一起做遊戲書</v>
      </c>
      <c r="C157" s="8" t="str">
        <f>"Jan-Nov 2022"</f>
        <v>Jan-Nov 2022</v>
      </c>
      <c r="D157" s="8" t="s">
        <v>121</v>
      </c>
      <c r="E157" s="8" t="s">
        <v>359</v>
      </c>
      <c r="F157" s="8" t="s">
        <v>358</v>
      </c>
      <c r="G157" s="19" t="s">
        <v>360</v>
      </c>
    </row>
    <row r="158" spans="1:7" ht="31.5" x14ac:dyDescent="0.25">
      <c r="A158" s="8">
        <v>273</v>
      </c>
      <c r="B158" s="8" t="str">
        <f>"傑出人物"&amp;CHAR(10)&amp;"OUTSTANDING FIGURES"</f>
        <v>傑出人物
OUTSTANDING FIGURES</v>
      </c>
      <c r="C158" s="8" t="str">
        <f>"2021 no. 10;"&amp;CHAR(10)&amp;"2022 no. 2-6"</f>
        <v>2021 no. 10;
2022 no. 2-6</v>
      </c>
      <c r="D158" s="8" t="s">
        <v>131</v>
      </c>
      <c r="E158" s="8" t="s">
        <v>359</v>
      </c>
      <c r="F158" s="8" t="s">
        <v>358</v>
      </c>
      <c r="G158" s="19" t="s">
        <v>302</v>
      </c>
    </row>
    <row r="159" spans="1:7" ht="63" x14ac:dyDescent="0.25">
      <c r="A159" s="8">
        <v>274</v>
      </c>
      <c r="B159" s="8" t="str">
        <f>"勞楚令馬經"</f>
        <v>勞楚令馬經</v>
      </c>
      <c r="C159" s="8" t="str">
        <f>"2021/2022 no. 32-42 23 Dec 2021-27 Jan 2022;"&amp;CHAR(10)&amp;"2021/2022 no. 44-53 03 Feb-07 Mar 2022;"&amp;CHAR(10)&amp;"2021/2022 no. 55-89 14 Mar-14 Jul 2022;"&amp;CHAR(10)&amp;"2022/2023 no. 1-20 07 Sep-17 Nov 2022"</f>
        <v>2021/2022 no. 32-42 23 Dec 2021-27 Jan 2022;
2021/2022 no. 44-53 03 Feb-07 Mar 2022;
2021/2022 no. 55-89 14 Mar-14 Jul 2022;
2022/2023 no. 1-20 07 Sep-17 Nov 2022</v>
      </c>
      <c r="D159" s="8" t="s">
        <v>230</v>
      </c>
      <c r="E159" s="8" t="s">
        <v>365</v>
      </c>
      <c r="F159" s="8" t="s">
        <v>358</v>
      </c>
      <c r="G159" s="19" t="s">
        <v>382</v>
      </c>
    </row>
    <row r="160" spans="1:7" ht="31.5" x14ac:dyDescent="0.25">
      <c r="A160" s="8">
        <v>275</v>
      </c>
      <c r="B160" s="8" t="str">
        <f>"彭博商業周刊"&amp;CHAR(10)&amp;"BLOOMBERG BUSINESSWEEK"</f>
        <v>彭博商業周刊
BLOOMBERG BUSINESSWEEK</v>
      </c>
      <c r="C160" s="8" t="str">
        <f>"no. 237-262 05 Jan-21 Dec 2022"</f>
        <v>no. 237-262 05 Jan-21 Dec 2022</v>
      </c>
      <c r="D160" s="8" t="s">
        <v>231</v>
      </c>
      <c r="E160" s="8" t="s">
        <v>364</v>
      </c>
      <c r="F160" s="8" t="s">
        <v>358</v>
      </c>
      <c r="G160" s="19" t="s">
        <v>320</v>
      </c>
    </row>
    <row r="161" spans="1:7" ht="31.5" x14ac:dyDescent="0.25">
      <c r="A161" s="8">
        <v>276</v>
      </c>
      <c r="B161" s="8" t="str">
        <f>"復康速遞"&amp;CHAR(10)&amp;"REHAB EXPRESS MAGAZINE"</f>
        <v>復康速遞
REHAB EXPRESS MAGAZINE</v>
      </c>
      <c r="C161" s="8" t="str">
        <f>"issue 88-93 Jan-Nov 2022"</f>
        <v>issue 88-93 Jan-Nov 2022</v>
      </c>
      <c r="D161" s="8" t="s">
        <v>232</v>
      </c>
      <c r="E161" s="8" t="s">
        <v>357</v>
      </c>
      <c r="F161" s="8" t="s">
        <v>358</v>
      </c>
      <c r="G161" s="19" t="s">
        <v>362</v>
      </c>
    </row>
    <row r="162" spans="1:7" ht="31.5" x14ac:dyDescent="0.25">
      <c r="A162" s="8">
        <v>277</v>
      </c>
      <c r="B162" s="8" t="str">
        <f>"智能製造縱橫"&amp;CHAR(10)&amp;"INTELLIGENT MANUFACTURING NEWS"</f>
        <v>智能製造縱橫
INTELLIGENT MANUFACTURING NEWS</v>
      </c>
      <c r="C162" s="8" t="str">
        <f>"Feb-May 2022;"&amp;CHAR(10)&amp;"May-Nov 2022"</f>
        <v>Feb-May 2022;
May-Nov 2022</v>
      </c>
      <c r="D162" s="8" t="s">
        <v>128</v>
      </c>
      <c r="E162" s="8" t="s">
        <v>394</v>
      </c>
      <c r="F162" s="8" t="s">
        <v>358</v>
      </c>
      <c r="G162" s="19" t="s">
        <v>360</v>
      </c>
    </row>
    <row r="163" spans="1:7" ht="31.5" x14ac:dyDescent="0.25">
      <c r="A163" s="8">
        <v>278</v>
      </c>
      <c r="B163" s="8" t="str">
        <f>"無形"&amp;CHAR(10)&amp;"FORM"</f>
        <v>無形
FORM</v>
      </c>
      <c r="C163" s="8" t="str">
        <f>"vol. 45-54 Jan-Oct 2022"</f>
        <v>vol. 45-54 Jan-Oct 2022</v>
      </c>
      <c r="D163" s="8" t="s">
        <v>423</v>
      </c>
      <c r="E163" s="8" t="s">
        <v>359</v>
      </c>
      <c r="F163" s="8" t="s">
        <v>358</v>
      </c>
      <c r="G163" s="19" t="s">
        <v>323</v>
      </c>
    </row>
    <row r="164" spans="1:7" x14ac:dyDescent="0.25">
      <c r="A164" s="8">
        <v>279</v>
      </c>
      <c r="B164" s="8" t="str">
        <f>"童軍知友社社訊"</f>
        <v>童軍知友社社訊</v>
      </c>
      <c r="C164" s="8" t="str">
        <f>"no. 61-62 Jan-Jul 2022"</f>
        <v>no. 61-62 Jan-Jul 2022</v>
      </c>
      <c r="D164" s="8" t="s">
        <v>53</v>
      </c>
      <c r="E164" s="8" t="s">
        <v>361</v>
      </c>
      <c r="F164" s="8" t="s">
        <v>358</v>
      </c>
      <c r="G164" s="19" t="s">
        <v>362</v>
      </c>
    </row>
    <row r="165" spans="1:7" ht="31.5" x14ac:dyDescent="0.25">
      <c r="A165" s="8">
        <v>280</v>
      </c>
      <c r="B165" s="8" t="str">
        <f>"紫荊"&amp;CHAR(10)&amp;"BAUHINIA MAGAZINE"</f>
        <v>紫荊
BAUHINIA MAGAZINE</v>
      </c>
      <c r="C165" s="8" t="str">
        <f>"no. 375-386 Jan-Dec 2022"</f>
        <v>no. 375-386 Jan-Dec 2022</v>
      </c>
      <c r="D165" s="8" t="s">
        <v>186</v>
      </c>
      <c r="E165" s="8" t="s">
        <v>359</v>
      </c>
      <c r="F165" s="8" t="s">
        <v>358</v>
      </c>
      <c r="G165" s="19" t="s">
        <v>320</v>
      </c>
    </row>
    <row r="166" spans="1:7" ht="31.5" x14ac:dyDescent="0.25">
      <c r="A166" s="8">
        <v>281</v>
      </c>
      <c r="B166" s="8" t="str">
        <f>"紫荊論壇"&amp;CHAR(10)&amp;"BAUHINIA TRIBUNE"</f>
        <v>紫荊論壇
BAUHINIA TRIBUNE</v>
      </c>
      <c r="C166" s="8" t="str">
        <f>"no. 61-65 Jan/Feb-Sep/Oct 2022"</f>
        <v>no. 61-65 Jan/Feb-Sep/Oct 2022</v>
      </c>
      <c r="D166" s="8" t="s">
        <v>424</v>
      </c>
      <c r="E166" s="8" t="s">
        <v>357</v>
      </c>
      <c r="F166" s="8" t="s">
        <v>358</v>
      </c>
      <c r="G166" s="19" t="s">
        <v>320</v>
      </c>
    </row>
    <row r="167" spans="1:7" ht="31.5" x14ac:dyDescent="0.25">
      <c r="A167" s="8">
        <v>282</v>
      </c>
      <c r="B167" s="8" t="str">
        <f>"紫荊養生"&amp;CHAR(10)&amp;"BAUHINIA HEALTH"</f>
        <v>紫荊養生
BAUHINIA HEALTH</v>
      </c>
      <c r="C167" s="8" t="str">
        <f>"no. 80-82 Spring-Autumn 2022"</f>
        <v>no. 80-82 Spring-Autumn 2022</v>
      </c>
      <c r="D167" s="8" t="s">
        <v>186</v>
      </c>
      <c r="E167" s="8" t="s">
        <v>369</v>
      </c>
      <c r="F167" s="8" t="s">
        <v>358</v>
      </c>
      <c r="G167" s="19" t="s">
        <v>323</v>
      </c>
    </row>
    <row r="168" spans="1:7" ht="31.5" x14ac:dyDescent="0.25">
      <c r="A168" s="8">
        <v>283</v>
      </c>
      <c r="B168" s="8" t="str">
        <f>"華人"&amp;CHAR(10)&amp;"CHINESE"</f>
        <v>華人
CHINESE</v>
      </c>
      <c r="C168" s="8" t="str">
        <f>"2022 no. 1-12 (no. 385-396)"</f>
        <v>2022 no. 1-12 (no. 385-396)</v>
      </c>
      <c r="D168" s="8" t="s">
        <v>425</v>
      </c>
      <c r="E168" s="8" t="s">
        <v>359</v>
      </c>
      <c r="F168" s="8" t="s">
        <v>358</v>
      </c>
      <c r="G168" s="19" t="s">
        <v>372</v>
      </c>
    </row>
    <row r="169" spans="1:7" ht="31.5" x14ac:dyDescent="0.25">
      <c r="A169" s="8">
        <v>284</v>
      </c>
      <c r="B169" s="8" t="str">
        <f>"華人經濟"&amp;CHAR(10)&amp;"SINO ECONOMY"</f>
        <v>華人經濟
SINO ECONOMY</v>
      </c>
      <c r="C169" s="8" t="str">
        <f>"2022 no. 1-6 (no. 178-183)"</f>
        <v>2022 no. 1-6 (no. 178-183)</v>
      </c>
      <c r="D169" s="8" t="s">
        <v>131</v>
      </c>
      <c r="E169" s="8" t="s">
        <v>384</v>
      </c>
      <c r="F169" s="8" t="s">
        <v>358</v>
      </c>
      <c r="G169" s="19" t="s">
        <v>302</v>
      </c>
    </row>
    <row r="170" spans="1:7" ht="31.5" x14ac:dyDescent="0.25">
      <c r="A170" s="8">
        <v>285</v>
      </c>
      <c r="B170" s="8" t="str">
        <f>"華商世界"&amp;CHAR(10)&amp;"CHINESE BUSINESS WORLD"</f>
        <v>華商世界
CHINESE BUSINESS WORLD</v>
      </c>
      <c r="C170" s="8" t="str">
        <f>"no. 52-53 Jan/Mar-Apr/Jun 2022"</f>
        <v>no. 52-53 Jan/Mar-Apr/Jun 2022</v>
      </c>
      <c r="D170" s="8" t="s">
        <v>234</v>
      </c>
      <c r="E170" s="8" t="s">
        <v>369</v>
      </c>
      <c r="F170" s="8" t="s">
        <v>358</v>
      </c>
      <c r="G170" s="19" t="s">
        <v>362</v>
      </c>
    </row>
    <row r="171" spans="1:7" ht="31.5" x14ac:dyDescent="0.25">
      <c r="A171" s="8">
        <v>286</v>
      </c>
      <c r="B171" s="8" t="str">
        <f>"華商匯"&amp;CHAR(10)&amp;"CHINESE TRADERS"</f>
        <v>華商匯
CHINESE TRADERS</v>
      </c>
      <c r="C171" s="8" t="str">
        <f>"no. 169-179 Jan-Nov 2022"</f>
        <v>no. 169-179 Jan-Nov 2022</v>
      </c>
      <c r="D171" s="8" t="s">
        <v>235</v>
      </c>
      <c r="E171" s="8" t="s">
        <v>359</v>
      </c>
      <c r="F171" s="8" t="s">
        <v>358</v>
      </c>
      <c r="G171" s="19" t="s">
        <v>318</v>
      </c>
    </row>
    <row r="172" spans="1:7" ht="31.5" x14ac:dyDescent="0.25">
      <c r="A172" s="8">
        <v>287</v>
      </c>
      <c r="B172" s="8" t="str">
        <f>"萌動"</f>
        <v>萌動</v>
      </c>
      <c r="C172" s="8" t="str">
        <f>"issue 54-57 Jan/Feb-Sep/Oct 2022;"&amp;CHAR(10)&amp;"issue 58 Dec/Jan 2022/2023"</f>
        <v>issue 54-57 Jan/Feb-Sep/Oct 2022;
issue 58 Dec/Jan 2022/2023</v>
      </c>
      <c r="D172" s="8" t="s">
        <v>236</v>
      </c>
      <c r="E172" s="8" t="s">
        <v>398</v>
      </c>
      <c r="F172" s="8" t="s">
        <v>358</v>
      </c>
      <c r="G172" s="19" t="s">
        <v>362</v>
      </c>
    </row>
    <row r="173" spans="1:7" ht="47.25" x14ac:dyDescent="0.25">
      <c r="A173" s="8">
        <v>288</v>
      </c>
      <c r="B173" s="8" t="str">
        <f>"超級睇樓王"&amp;CHAR(10)&amp;"PROPERTY BROWSER"</f>
        <v>超級睇樓王
PROPERTY BROWSER</v>
      </c>
      <c r="C173" s="8" t="str">
        <f>"vol. 1155 25 Dec 2021;"&amp;CHAR(10)&amp;"vol. 1156-1191 01 Jan-10 Sep 2022;"&amp;CHAR(10)&amp;"vol. 1193-1205 24 Sep-17 Dec 2022"</f>
        <v>vol. 1155 25 Dec 2021;
vol. 1156-1191 01 Jan-10 Sep 2022;
vol. 1193-1205 24 Sep-17 Dec 2022</v>
      </c>
      <c r="D173" s="8" t="s">
        <v>237</v>
      </c>
      <c r="E173" s="8" t="s">
        <v>370</v>
      </c>
      <c r="F173" s="8" t="s">
        <v>358</v>
      </c>
      <c r="G173" s="19" t="s">
        <v>397</v>
      </c>
    </row>
    <row r="174" spans="1:7" ht="47.25" x14ac:dyDescent="0.25">
      <c r="A174" s="8">
        <v>289</v>
      </c>
      <c r="B174" s="8" t="str">
        <f>"跑者世界"&amp;CHAR(10)&amp;"RUNNER'S WORLD"</f>
        <v>跑者世界
RUNNER'S WORLD</v>
      </c>
      <c r="C174" s="8" t="str">
        <f>"vol. 7 no. 70 Nov/Dec 2021;"&amp;CHAR(10)&amp;"vol. 7 no. 71 Jan/Feb 2022;"&amp;CHAR(10)&amp;"vol. 8 no. 72-75 Mar/Apr-Sep/Oct 2022"</f>
        <v>vol. 7 no. 70 Nov/Dec 2021;
vol. 7 no. 71 Jan/Feb 2022;
vol. 8 no. 72-75 Mar/Apr-Sep/Oct 2022</v>
      </c>
      <c r="D174" s="8" t="s">
        <v>168</v>
      </c>
      <c r="E174" s="8" t="s">
        <v>359</v>
      </c>
      <c r="F174" s="8" t="s">
        <v>358</v>
      </c>
      <c r="G174" s="19" t="s">
        <v>320</v>
      </c>
    </row>
    <row r="175" spans="1:7" ht="31.5" x14ac:dyDescent="0.25">
      <c r="A175" s="8">
        <v>290</v>
      </c>
      <c r="B175" s="8" t="str">
        <f>"進攻足球"&amp;CHAR(10)&amp;"ATTACK SOCCER"</f>
        <v>進攻足球
ATTACK SOCCER</v>
      </c>
      <c r="C175" s="8" t="str">
        <f>"no. 747 25 Dec 2021;"&amp;CHAR(10)&amp;"no. 748-772 08 Jan-16 Dec 2022"</f>
        <v>no. 747 25 Dec 2021;
no. 748-772 08 Jan-16 Dec 2022</v>
      </c>
      <c r="D175" s="8" t="s">
        <v>238</v>
      </c>
      <c r="E175" s="8" t="s">
        <v>364</v>
      </c>
      <c r="F175" s="8" t="s">
        <v>358</v>
      </c>
      <c r="G175" s="19" t="s">
        <v>337</v>
      </c>
    </row>
    <row r="176" spans="1:7" x14ac:dyDescent="0.25">
      <c r="A176" s="8">
        <v>291</v>
      </c>
      <c r="B176" s="8" t="str">
        <f>"鄉情"</f>
        <v>鄉情</v>
      </c>
      <c r="C176" s="8" t="str">
        <f>"no. 59 Sep 2022"</f>
        <v>no. 59 Sep 2022</v>
      </c>
      <c r="D176" s="8" t="s">
        <v>239</v>
      </c>
      <c r="E176" s="8" t="s">
        <v>369</v>
      </c>
      <c r="F176" s="8" t="s">
        <v>358</v>
      </c>
      <c r="G176" s="19" t="s">
        <v>362</v>
      </c>
    </row>
    <row r="177" spans="1:7" ht="31.5" x14ac:dyDescent="0.25">
      <c r="A177" s="8">
        <v>292</v>
      </c>
      <c r="B177" s="8" t="str">
        <f>"雅舍"&amp;CHAR(10)&amp;"INTERIOR BEAUTE"</f>
        <v>雅舍
INTERIOR BEAUTE</v>
      </c>
      <c r="C177" s="8" t="str">
        <f>"vol. 367-375 Jan-Sep 2022"</f>
        <v>vol. 367-375 Jan-Sep 2022</v>
      </c>
      <c r="D177" s="8" t="s">
        <v>240</v>
      </c>
      <c r="E177" s="8" t="s">
        <v>359</v>
      </c>
      <c r="F177" s="8" t="s">
        <v>358</v>
      </c>
      <c r="G177" s="19" t="s">
        <v>341</v>
      </c>
    </row>
    <row r="178" spans="1:7" ht="31.5" x14ac:dyDescent="0.25">
      <c r="A178" s="8">
        <v>293</v>
      </c>
      <c r="B178" s="8" t="str">
        <f>"鈦業資訊"&amp;CHAR(10)&amp;"TITANIUMINFO"</f>
        <v>鈦業資訊
TITANIUMINFO</v>
      </c>
      <c r="C178" s="8" t="str">
        <f>"issue 93 Dec 2021;"&amp;CHAR(10)&amp;"issue 94-96 Mar-Sep 2022"</f>
        <v>issue 93 Dec 2021;
issue 94-96 Mar-Sep 2022</v>
      </c>
      <c r="D178" s="8" t="s">
        <v>241</v>
      </c>
      <c r="E178" s="8" t="s">
        <v>369</v>
      </c>
      <c r="F178" s="8" t="s">
        <v>358</v>
      </c>
      <c r="G178" s="19" t="s">
        <v>318</v>
      </c>
    </row>
    <row r="179" spans="1:7" ht="78.75" x14ac:dyDescent="0.25">
      <c r="A179" s="8">
        <v>294</v>
      </c>
      <c r="B179" s="8" t="str">
        <f>"傳基號"&amp;CHAR(10)&amp;"GOOD NEWS"</f>
        <v>傳基號
GOOD NEWS</v>
      </c>
      <c r="C179" s="8" t="str">
        <f>"vol. 75 Dec/Feb 2019/2020;"&amp;CHAR(10)&amp;"vol. 77 Jun/Aug 2020;"&amp;CHAR(10)&amp;"vol. 78 Jul/Sep 2021;"&amp;CHAR(10)&amp;"vol. 79 Dec/Feb 2021/2022;"&amp;CHAR(10)&amp;"vol. 80-81 Jun/Aug-Sep/Nov 2022"</f>
        <v>vol. 75 Dec/Feb 2019/2020;
vol. 77 Jun/Aug 2020;
vol. 78 Jul/Sep 2021;
vol. 79 Dec/Feb 2021/2022;
vol. 80-81 Jun/Aug-Sep/Nov 2022</v>
      </c>
      <c r="D179" s="8" t="s">
        <v>603</v>
      </c>
      <c r="E179" s="8" t="s">
        <v>369</v>
      </c>
      <c r="F179" s="8" t="s">
        <v>358</v>
      </c>
      <c r="G179" s="19" t="s">
        <v>360</v>
      </c>
    </row>
    <row r="180" spans="1:7" ht="31.5" x14ac:dyDescent="0.25">
      <c r="A180" s="8">
        <v>295</v>
      </c>
      <c r="B180" s="8" t="str">
        <f>"傳播與社會學刊"&amp;CHAR(10)&amp;"COMMUNICATION &amp; SOCIETY"</f>
        <v>傳播與社會學刊
COMMUNICATION &amp; SOCIETY</v>
      </c>
      <c r="C180" s="8" t="str">
        <f>"no. 59 2022;"&amp;CHAR(10)&amp;"no. 60-62 2022"</f>
        <v>no. 59 2022;
no. 60-62 2022</v>
      </c>
      <c r="D180" s="8" t="s">
        <v>426</v>
      </c>
      <c r="E180" s="8" t="s">
        <v>369</v>
      </c>
      <c r="F180" s="8" t="s">
        <v>358</v>
      </c>
      <c r="G180" s="19" t="s">
        <v>399</v>
      </c>
    </row>
    <row r="181" spans="1:7" ht="63" x14ac:dyDescent="0.25">
      <c r="A181" s="8">
        <v>296</v>
      </c>
      <c r="B181" s="8" t="str">
        <f>"塗料與油墨"&amp;CHAR(10)&amp;"COATINGS AND INK CHINA"</f>
        <v>塗料與油墨
COATINGS AND INK CHINA</v>
      </c>
      <c r="C181" s="8" t="str">
        <f>"Feb 2022;"&amp;CHAR(10)&amp;"Mar 2022;"&amp;CHAR(10)&amp;"Jul-Sep 2022;"&amp;CHAR(10)&amp;"Nov 2022"</f>
        <v>Feb 2022;
Mar 2022;
Jul-Sep 2022;
Nov 2022</v>
      </c>
      <c r="D181" s="8" t="s">
        <v>128</v>
      </c>
      <c r="E181" s="8" t="s">
        <v>367</v>
      </c>
      <c r="F181" s="8" t="s">
        <v>358</v>
      </c>
      <c r="G181" s="19" t="s">
        <v>371</v>
      </c>
    </row>
    <row r="182" spans="1:7" ht="31.5" x14ac:dyDescent="0.25">
      <c r="A182" s="8">
        <v>297</v>
      </c>
      <c r="B182" s="8" t="str">
        <f>"媽媽寶寶"&amp;CHAR(10)&amp;"OURS"</f>
        <v>媽媽寶寶
OURS</v>
      </c>
      <c r="C182" s="8" t="str">
        <f>"no. 401-412 Jan-Dec 2022"</f>
        <v>no. 401-412 Jan-Dec 2022</v>
      </c>
      <c r="D182" s="8" t="s">
        <v>157</v>
      </c>
      <c r="E182" s="8" t="s">
        <v>359</v>
      </c>
      <c r="F182" s="8" t="s">
        <v>358</v>
      </c>
      <c r="G182" s="19" t="s">
        <v>330</v>
      </c>
    </row>
    <row r="183" spans="1:7" ht="47.25" x14ac:dyDescent="0.25">
      <c r="A183" s="8">
        <v>298</v>
      </c>
      <c r="B183" s="8" t="str">
        <f>"新亞生活"&amp;CHAR(10)&amp;"NEW ASIA LIFE"</f>
        <v>新亞生活
NEW ASIA LIFE</v>
      </c>
      <c r="C183" s="8" t="str">
        <f>"vol. 49 no. 5 Jan 2022;"&amp;CHAR(10)&amp;"vol. 49 no. 7-10 Mar-Jun 2022;"&amp;CHAR(10)&amp;"vol. 50 no. 2 Oct 2022"</f>
        <v>vol. 49 no. 5 Jan 2022;
vol. 49 no. 7-10 Mar-Jun 2022;
vol. 50 no. 2 Oct 2022</v>
      </c>
      <c r="D183" s="8" t="s">
        <v>242</v>
      </c>
      <c r="E183" s="8" t="s">
        <v>359</v>
      </c>
      <c r="F183" s="8" t="s">
        <v>374</v>
      </c>
      <c r="G183" s="19" t="s">
        <v>362</v>
      </c>
    </row>
    <row r="184" spans="1:7" x14ac:dyDescent="0.25">
      <c r="A184" s="8">
        <v>299</v>
      </c>
      <c r="B184" s="8" t="str">
        <f>"新亞學報"</f>
        <v>新亞學報</v>
      </c>
      <c r="C184" s="8" t="str">
        <f>"vol. 39 Aug 2022"</f>
        <v>vol. 39 Aug 2022</v>
      </c>
      <c r="D184" s="8" t="s">
        <v>243</v>
      </c>
      <c r="E184" s="8" t="s">
        <v>376</v>
      </c>
      <c r="F184" s="8" t="s">
        <v>358</v>
      </c>
      <c r="G184" s="19" t="s">
        <v>319</v>
      </c>
    </row>
    <row r="185" spans="1:7" ht="31.5" x14ac:dyDescent="0.25">
      <c r="A185" s="8">
        <v>300</v>
      </c>
      <c r="B185" s="8" t="str">
        <f>"新城雙月刊"&amp;CHAR(10)&amp;"NEW CITY BI-MONTHLY"</f>
        <v>新城雙月刊
NEW CITY BI-MONTHLY</v>
      </c>
      <c r="C185" s="8" t="str">
        <f>"vol. 47 no. 6 2021;"&amp;CHAR(10)&amp;"vol. 48 no. 1-5 2022"</f>
        <v>vol. 47 no. 6 2021;
vol. 48 no. 1-5 2022</v>
      </c>
      <c r="D185" s="8" t="s">
        <v>244</v>
      </c>
      <c r="E185" s="8" t="s">
        <v>357</v>
      </c>
      <c r="F185" s="8" t="s">
        <v>358</v>
      </c>
      <c r="G185" s="19" t="s">
        <v>320</v>
      </c>
    </row>
    <row r="186" spans="1:7" ht="31.5" x14ac:dyDescent="0.25">
      <c r="A186" s="8">
        <v>301</v>
      </c>
      <c r="B186" s="8" t="str">
        <f>"新音響"&amp;CHAR(10)&amp;"NEW AUDIOPHILE"</f>
        <v>新音響
NEW AUDIOPHILE</v>
      </c>
      <c r="C186" s="8" t="str">
        <f>"vol. 250-251 Jan-Feb 2022;"&amp;CHAR(10)&amp;"vol. 253-261 Apr-Dec 2022"</f>
        <v>vol. 250-251 Jan-Feb 2022;
vol. 253-261 Apr-Dec 2022</v>
      </c>
      <c r="D186" s="8" t="s">
        <v>245</v>
      </c>
      <c r="E186" s="8" t="s">
        <v>359</v>
      </c>
      <c r="F186" s="8" t="s">
        <v>358</v>
      </c>
      <c r="G186" s="19" t="s">
        <v>320</v>
      </c>
    </row>
    <row r="187" spans="1:7" ht="31.5" x14ac:dyDescent="0.25">
      <c r="A187" s="8">
        <v>302</v>
      </c>
      <c r="B187" s="8" t="str">
        <f>"新假期"&amp;CHAR(10)&amp;"WEEKEND WEEKLY"</f>
        <v>新假期
WEEKEND WEEKLY</v>
      </c>
      <c r="C187" s="8" t="str">
        <f>"issue 1117-1118 Jun-Sep 2022"</f>
        <v>issue 1117-1118 Jun-Sep 2022</v>
      </c>
      <c r="D187" s="8" t="s">
        <v>463</v>
      </c>
      <c r="E187" s="8" t="s">
        <v>369</v>
      </c>
      <c r="F187" s="8" t="s">
        <v>358</v>
      </c>
      <c r="G187" s="19" t="s">
        <v>320</v>
      </c>
    </row>
    <row r="188" spans="1:7" ht="31.5" x14ac:dyDescent="0.25">
      <c r="A188" s="8">
        <v>303</v>
      </c>
      <c r="B188" s="8" t="str">
        <f>"新報"&amp;CHAR(10)&amp;"HONG KONG DAILY NEWS"</f>
        <v>新報
HONG KONG DAILY NEWS</v>
      </c>
      <c r="C188" s="8" t="str">
        <f>"09 Jun-09 Dec 2022"</f>
        <v>09 Jun-09 Dec 2022</v>
      </c>
      <c r="D188" s="8" t="s">
        <v>246</v>
      </c>
      <c r="E188" s="8" t="s">
        <v>363</v>
      </c>
      <c r="F188" s="8" t="s">
        <v>358</v>
      </c>
      <c r="G188" s="19" t="s">
        <v>400</v>
      </c>
    </row>
    <row r="189" spans="1:7" ht="31.5" x14ac:dyDescent="0.25">
      <c r="A189" s="8">
        <v>304</v>
      </c>
      <c r="B189" s="8" t="str">
        <f>"新報人"</f>
        <v>新報人</v>
      </c>
      <c r="C189" s="8" t="str">
        <f>"vol. 52 no. 2-4 Nov/Dec 2021-Mar/Apr 2022;"&amp;CHAR(10)&amp;"vol. 53 no. 1 Sep/Oct 2022"</f>
        <v>vol. 52 no. 2-4 Nov/Dec 2021-Mar/Apr 2022;
vol. 53 no. 1 Sep/Oct 2022</v>
      </c>
      <c r="D189" s="8" t="s">
        <v>247</v>
      </c>
      <c r="E189" s="8" t="s">
        <v>394</v>
      </c>
      <c r="F189" s="8" t="s">
        <v>358</v>
      </c>
      <c r="G189" s="19" t="s">
        <v>362</v>
      </c>
    </row>
    <row r="190" spans="1:7" ht="47.25" x14ac:dyDescent="0.25">
      <c r="A190" s="8">
        <v>305</v>
      </c>
      <c r="B190" s="8" t="str">
        <f>"新著龍虎門"</f>
        <v>新著龍虎門</v>
      </c>
      <c r="C190" s="8" t="str">
        <f>"no. 2398-2410 07 Oct-30 Dec 2021;"&amp;CHAR(10)&amp;"no. 2411-2413 06 Jan-20 Jan 2022;"&amp;CHAR(10)&amp;"no. 2414/2415-2449 27 Jan-20 Oct 2022"</f>
        <v>no. 2398-2410 07 Oct-30 Dec 2021;
no. 2411-2413 06 Jan-20 Jan 2022;
no. 2414/2415-2449 27 Jan-20 Oct 2022</v>
      </c>
      <c r="D190" s="8" t="s">
        <v>604</v>
      </c>
      <c r="E190" s="8" t="s">
        <v>370</v>
      </c>
      <c r="F190" s="8" t="s">
        <v>358</v>
      </c>
      <c r="G190" s="19" t="s">
        <v>337</v>
      </c>
    </row>
    <row r="191" spans="1:7" ht="31.5" x14ac:dyDescent="0.25">
      <c r="A191" s="8">
        <v>306</v>
      </c>
      <c r="B191" s="8" t="str">
        <f>"新樓‧設計‧全攻略"&amp;CHAR(10)&amp;"NEW HOUSE INTERIORS DIGEST"</f>
        <v>新樓‧設計‧全攻略
NEW HOUSE INTERIORS DIGEST</v>
      </c>
      <c r="C191" s="8" t="str">
        <f>"vol. 219-220 Feb/Mar-Sep 2022;"&amp;CHAR(10)&amp;"vol. 221 Mar 2023"</f>
        <v>vol. 219-220 Feb/Mar-Sep 2022;
vol. 221 Mar 2023</v>
      </c>
      <c r="D191" s="8" t="s">
        <v>142</v>
      </c>
      <c r="E191" s="8" t="s">
        <v>593</v>
      </c>
      <c r="F191" s="8" t="s">
        <v>358</v>
      </c>
      <c r="G191" s="19" t="s">
        <v>303</v>
      </c>
    </row>
    <row r="192" spans="1:7" ht="31.5" x14ac:dyDescent="0.25">
      <c r="A192" s="8">
        <v>307</v>
      </c>
      <c r="B192" s="8" t="str">
        <f>"溫暖人間"&amp;CHAR(10)&amp;"BUDDHIST COMPASSION"</f>
        <v>溫暖人間
BUDDHIST COMPASSION</v>
      </c>
      <c r="C192" s="8" t="str">
        <f>"issue 584-609 06 Jan-22 Dec 2022"</f>
        <v>issue 584-609 06 Jan-22 Dec 2022</v>
      </c>
      <c r="D192" s="8" t="s">
        <v>248</v>
      </c>
      <c r="E192" s="8" t="s">
        <v>364</v>
      </c>
      <c r="F192" s="8" t="s">
        <v>358</v>
      </c>
      <c r="G192" s="19" t="s">
        <v>378</v>
      </c>
    </row>
    <row r="193" spans="1:7" ht="31.5" x14ac:dyDescent="0.25">
      <c r="A193" s="8">
        <v>308</v>
      </c>
      <c r="B193" s="8" t="str">
        <f>"經濟一週"&amp;CHAR(10)&amp;"ECONOMIC DIGEST"</f>
        <v>經濟一週
ECONOMIC DIGEST</v>
      </c>
      <c r="C193" s="8" t="str">
        <f>"no. 2096-2143 01 Jan-26 Nov 2022"</f>
        <v>no. 2096-2143 01 Jan-26 Nov 2022</v>
      </c>
      <c r="D193" s="8" t="s">
        <v>249</v>
      </c>
      <c r="E193" s="8" t="s">
        <v>370</v>
      </c>
      <c r="F193" s="8" t="s">
        <v>358</v>
      </c>
      <c r="G193" s="19" t="s">
        <v>323</v>
      </c>
    </row>
    <row r="194" spans="1:7" ht="31.5" x14ac:dyDescent="0.25">
      <c r="A194" s="8">
        <v>309</v>
      </c>
      <c r="B194" s="8" t="str">
        <f>"經濟導報"&amp;CHAR(10)&amp;"ECONOMIC HERALD"</f>
        <v>經濟導報
ECONOMIC HERALD</v>
      </c>
      <c r="C194" s="8" t="str">
        <f>"no. 3509-3531 01 Jan-28 Nov 2022;"&amp;CHAR(10)&amp;"no. 3532-3533 12 Dec 2022"</f>
        <v>no. 3509-3531 01 Jan-28 Nov 2022;
no. 3532-3533 12 Dec 2022</v>
      </c>
      <c r="D194" s="8" t="s">
        <v>250</v>
      </c>
      <c r="E194" s="8" t="s">
        <v>364</v>
      </c>
      <c r="F194" s="8" t="s">
        <v>358</v>
      </c>
      <c r="G194" s="19" t="s">
        <v>337</v>
      </c>
    </row>
    <row r="195" spans="1:7" ht="31.5" x14ac:dyDescent="0.25">
      <c r="A195" s="8">
        <v>310</v>
      </c>
      <c r="B195" s="8" t="str">
        <f>"置業家居"&amp;CHAR(10)&amp;"PROPERTY TIMES"</f>
        <v>置業家居
PROPERTY TIMES</v>
      </c>
      <c r="C195" s="8" t="str">
        <f>"no. 1363-1364 25 Dec-31 Dec 2021;"&amp;CHAR(10)&amp;"no. 1365-1414 08 Jan-17 Dec 2022"</f>
        <v>no. 1363-1364 25 Dec-31 Dec 2021;
no. 1365-1414 08 Jan-17 Dec 2022</v>
      </c>
      <c r="D195" s="8" t="s">
        <v>52</v>
      </c>
      <c r="E195" s="8" t="s">
        <v>370</v>
      </c>
      <c r="F195" s="8" t="s">
        <v>358</v>
      </c>
      <c r="G195" s="19" t="s">
        <v>362</v>
      </c>
    </row>
    <row r="196" spans="1:7" x14ac:dyDescent="0.25">
      <c r="A196" s="8">
        <v>311</v>
      </c>
      <c r="B196" s="8" t="str">
        <f>"聖經季刊"</f>
        <v>聖經季刊</v>
      </c>
      <c r="C196" s="8" t="str">
        <f>"Spring-Autumn 2022"</f>
        <v>Spring-Autumn 2022</v>
      </c>
      <c r="D196" s="8" t="s">
        <v>251</v>
      </c>
      <c r="E196" s="8" t="s">
        <v>369</v>
      </c>
      <c r="F196" s="8" t="s">
        <v>358</v>
      </c>
      <c r="G196" s="19" t="s">
        <v>401</v>
      </c>
    </row>
    <row r="197" spans="1:7" ht="31.5" x14ac:dyDescent="0.25">
      <c r="A197" s="8">
        <v>312</v>
      </c>
      <c r="B197" s="8" t="str">
        <f>"號外"&amp;CHAR(10)&amp;"CITY MAGAZINE"</f>
        <v>號外
CITY MAGAZINE</v>
      </c>
      <c r="C197" s="8" t="str">
        <f>"issue 543 Jan 2022;"&amp;CHAR(10)&amp;"issue 545-554 Mar-Dec 2022"</f>
        <v>issue 543 Jan 2022;
issue 545-554 Mar-Dec 2022</v>
      </c>
      <c r="D197" s="8" t="s">
        <v>252</v>
      </c>
      <c r="E197" s="8" t="s">
        <v>359</v>
      </c>
      <c r="F197" s="8" t="s">
        <v>358</v>
      </c>
      <c r="G197" s="19" t="s">
        <v>330</v>
      </c>
    </row>
    <row r="198" spans="1:7" ht="31.5" x14ac:dyDescent="0.25">
      <c r="A198" s="8">
        <v>313</v>
      </c>
      <c r="B198" s="8" t="str">
        <f>"號角月報"&amp;CHAR(10)&amp;"HERALD MONTHLY"</f>
        <v>號角月報
HERALD MONTHLY</v>
      </c>
      <c r="C198" s="8" t="str">
        <f>"Jan-Dec 2022"</f>
        <v>Jan-Dec 2022</v>
      </c>
      <c r="D198" s="8" t="s">
        <v>253</v>
      </c>
      <c r="E198" s="8" t="s">
        <v>359</v>
      </c>
      <c r="F198" s="8" t="s">
        <v>358</v>
      </c>
      <c r="G198" s="19" t="s">
        <v>362</v>
      </c>
    </row>
    <row r="199" spans="1:7" ht="31.5" x14ac:dyDescent="0.25">
      <c r="A199" s="8">
        <v>314</v>
      </c>
      <c r="B199" s="8" t="str">
        <f>"資本才俊X資本企業家"&amp;CHAR(10)&amp;"CAPITAL CEOXENTREPRENEUR"</f>
        <v>資本才俊X資本企業家
CAPITAL CEOXENTREPRENEUR</v>
      </c>
      <c r="C199" s="8" t="str">
        <f>"Dec 2021;"&amp;CHAR(10)&amp;"Jan-Dec 2022"</f>
        <v>Dec 2021;
Jan-Dec 2022</v>
      </c>
      <c r="D199" s="8" t="s">
        <v>254</v>
      </c>
      <c r="E199" s="8" t="s">
        <v>359</v>
      </c>
      <c r="F199" s="8" t="s">
        <v>358</v>
      </c>
      <c r="G199" s="19" t="s">
        <v>302</v>
      </c>
    </row>
    <row r="200" spans="1:7" ht="31.5" x14ac:dyDescent="0.25">
      <c r="A200" s="8">
        <v>315</v>
      </c>
      <c r="B200" s="8" t="str">
        <f>"資本雜誌"&amp;CHAR(10)&amp;"CAPITAL"</f>
        <v>資本雜誌
CAPITAL</v>
      </c>
      <c r="C200" s="8" t="str">
        <f>"no. 416-427 Jan-Dec 2022"</f>
        <v>no. 416-427 Jan-Dec 2022</v>
      </c>
      <c r="D200" s="8" t="s">
        <v>255</v>
      </c>
      <c r="E200" s="8" t="s">
        <v>359</v>
      </c>
      <c r="F200" s="8" t="s">
        <v>358</v>
      </c>
      <c r="G200" s="19" t="s">
        <v>302</v>
      </c>
    </row>
    <row r="201" spans="1:7" ht="31.5" x14ac:dyDescent="0.25">
      <c r="A201" s="8">
        <v>316</v>
      </c>
      <c r="B201" s="8" t="str">
        <f>"資訊科技"&amp;CHAR(10)&amp;"THE IT MAGAZINE"</f>
        <v>資訊科技
THE IT MAGAZINE</v>
      </c>
      <c r="C201" s="8" t="str">
        <f>"Feb-Aug 2022"</f>
        <v>Feb-Aug 2022</v>
      </c>
      <c r="D201" s="8" t="s">
        <v>256</v>
      </c>
      <c r="E201" s="8" t="s">
        <v>363</v>
      </c>
      <c r="F201" s="8" t="s">
        <v>358</v>
      </c>
      <c r="G201" s="19" t="s">
        <v>362</v>
      </c>
    </row>
    <row r="202" spans="1:7" ht="31.5" x14ac:dyDescent="0.25">
      <c r="A202" s="8">
        <v>317</v>
      </c>
      <c r="B202" s="8" t="str">
        <f>"跨越"&amp;CHAR(10)&amp;"CROSS"</f>
        <v>跨越
CROSS</v>
      </c>
      <c r="C202" s="8" t="str">
        <f>"no. 203-204 Jul/Sep-Oct/Dec 2022"</f>
        <v>no. 203-204 Jul/Sep-Oct/Dec 2022</v>
      </c>
      <c r="D202" s="8" t="s">
        <v>257</v>
      </c>
      <c r="E202" s="8" t="s">
        <v>369</v>
      </c>
      <c r="F202" s="8" t="s">
        <v>358</v>
      </c>
      <c r="G202" s="19" t="s">
        <v>362</v>
      </c>
    </row>
    <row r="203" spans="1:7" ht="31.5" x14ac:dyDescent="0.25">
      <c r="A203" s="8">
        <v>318</v>
      </c>
      <c r="B203" s="8" t="str">
        <f>"運動版圖"&amp;CHAR(10)&amp;"SPORTSOHO"</f>
        <v>運動版圖
SPORTSOHO</v>
      </c>
      <c r="C203" s="8" t="str">
        <f>"no. 155 Dec 2021;"&amp;CHAR(10)&amp;"no. 156-167 Jan-Dec 2022"</f>
        <v>no. 155 Dec 2021;
no. 156-167 Jan-Dec 2022</v>
      </c>
      <c r="D203" s="8" t="s">
        <v>258</v>
      </c>
      <c r="E203" s="8" t="s">
        <v>359</v>
      </c>
      <c r="F203" s="8" t="s">
        <v>358</v>
      </c>
      <c r="G203" s="19" t="s">
        <v>337</v>
      </c>
    </row>
    <row r="204" spans="1:7" ht="31.5" x14ac:dyDescent="0.25">
      <c r="A204" s="8">
        <v>319</v>
      </c>
      <c r="B204" s="8" t="str">
        <f>"遊戲週刊"&amp;CHAR(10)&amp;"GAME WEEKLY"</f>
        <v>遊戲週刊
GAME WEEKLY</v>
      </c>
      <c r="C204" s="8" t="str">
        <f>"no. 1111-1137 02 Jul-31 Dec 2021;"&amp;CHAR(10)&amp;"no. 1138-1140 07 Jan-21 Jan 2022"</f>
        <v>no. 1111-1137 02 Jul-31 Dec 2021;
no. 1138-1140 07 Jan-21 Jan 2022</v>
      </c>
      <c r="D204" s="8" t="s">
        <v>259</v>
      </c>
      <c r="E204" s="8" t="s">
        <v>370</v>
      </c>
      <c r="F204" s="8" t="s">
        <v>358</v>
      </c>
      <c r="G204" s="19" t="s">
        <v>383</v>
      </c>
    </row>
    <row r="205" spans="1:7" ht="31.5" x14ac:dyDescent="0.25">
      <c r="A205" s="8">
        <v>320</v>
      </c>
      <c r="B205" s="8" t="str">
        <f>"道心"&amp;CHAR(10)&amp;"TAO MIND"</f>
        <v>道心
TAO MIND</v>
      </c>
      <c r="C205" s="8" t="str">
        <f>"no. 45 2022"</f>
        <v>no. 45 2022</v>
      </c>
      <c r="D205" s="8" t="s">
        <v>260</v>
      </c>
      <c r="E205" s="8" t="s">
        <v>376</v>
      </c>
      <c r="F205" s="8" t="s">
        <v>358</v>
      </c>
      <c r="G205" s="19" t="s">
        <v>362</v>
      </c>
    </row>
    <row r="206" spans="1:7" ht="31.5" x14ac:dyDescent="0.25">
      <c r="A206" s="8">
        <v>321</v>
      </c>
      <c r="B206" s="8" t="str">
        <f>"道風 : 基督教文化評論 = LOGOS &amp; PNEUMA : CHINESE JOURNAL OF THEOLOGY"</f>
        <v>道風 : 基督教文化評論 = LOGOS &amp; PNEUMA : CHINESE JOURNAL OF THEOLOGY</v>
      </c>
      <c r="C206" s="8" t="str">
        <f>"no. 54-55 Spring-Autumn 2021;"&amp;CHAR(10)&amp;"no. 56 Spring 2022"</f>
        <v>no. 54-55 Spring-Autumn 2021;
no. 56 Spring 2022</v>
      </c>
      <c r="D206" s="8" t="s">
        <v>464</v>
      </c>
      <c r="E206" s="8" t="s">
        <v>363</v>
      </c>
      <c r="F206" s="8" t="s">
        <v>358</v>
      </c>
      <c r="G206" s="19" t="s">
        <v>402</v>
      </c>
    </row>
    <row r="207" spans="1:7" ht="31.5" x14ac:dyDescent="0.25">
      <c r="A207" s="8">
        <v>322</v>
      </c>
      <c r="B207" s="8" t="str">
        <f>"道教研究學報"&amp;CHAR(10)&amp;"DAOISM : RELIGION, HISTORY AND SOCIETY"</f>
        <v>道教研究學報
DAOISM : RELIGION, HISTORY AND SOCIETY</v>
      </c>
      <c r="C207" s="8" t="str">
        <f>"no. 14 2022"</f>
        <v>no. 14 2022</v>
      </c>
      <c r="D207" s="8" t="s">
        <v>426</v>
      </c>
      <c r="E207" s="8" t="s">
        <v>376</v>
      </c>
      <c r="F207" s="8" t="s">
        <v>374</v>
      </c>
      <c r="G207" s="19" t="s">
        <v>380</v>
      </c>
    </row>
    <row r="208" spans="1:7" ht="47.25" x14ac:dyDescent="0.25">
      <c r="A208" s="8">
        <v>323</v>
      </c>
      <c r="B208" s="8" t="str">
        <f>"電腦1週"&amp;CHAR(10)&amp;"PCSTATION"</f>
        <v>電腦1週
PCSTATION</v>
      </c>
      <c r="C208" s="8" t="str">
        <f>"vol. 1013-1051 04 Apr-26 Dec 2020;"&amp;CHAR(10)&amp;"vol. 1052-1103 02 Jan-25 Dec 2021;"&amp;CHAR(10)&amp;"vol. 1104-1119 01 Jan-16 Apr 2022"</f>
        <v>vol. 1013-1051 04 Apr-26 Dec 2020;
vol. 1052-1103 02 Jan-25 Dec 2021;
vol. 1104-1119 01 Jan-16 Apr 2022</v>
      </c>
      <c r="D208" s="8" t="s">
        <v>605</v>
      </c>
      <c r="E208" s="8" t="s">
        <v>370</v>
      </c>
      <c r="F208" s="8" t="s">
        <v>358</v>
      </c>
      <c r="G208" s="19" t="s">
        <v>337</v>
      </c>
    </row>
    <row r="209" spans="1:7" ht="31.5" x14ac:dyDescent="0.25">
      <c r="A209" s="8">
        <v>324</v>
      </c>
      <c r="B209" s="8" t="str">
        <f>"電腦廣場"&amp;CHAR(10)&amp;"PC MARKET"</f>
        <v>電腦廣場
PC MARKET</v>
      </c>
      <c r="C209" s="8" t="str">
        <f>"issue 1479 27 Dec 2021;"&amp;CHAR(10)&amp;"issue 1480-1506 03 Jan-15 Dec 2022"</f>
        <v>issue 1479 27 Dec 2021;
issue 1480-1506 03 Jan-15 Dec 2022</v>
      </c>
      <c r="D209" s="8" t="s">
        <v>261</v>
      </c>
      <c r="E209" s="8" t="s">
        <v>370</v>
      </c>
      <c r="F209" s="8" t="s">
        <v>358</v>
      </c>
      <c r="G209" s="19" t="s">
        <v>378</v>
      </c>
    </row>
    <row r="210" spans="1:7" ht="31.5" x14ac:dyDescent="0.25">
      <c r="A210" s="8">
        <v>325</v>
      </c>
      <c r="B210" s="8" t="str">
        <f>"榮譽雜誌"&amp;CHAR(10)&amp;"RONG YU ZA ZHI"</f>
        <v>榮譽雜誌
RONG YU ZA ZHI</v>
      </c>
      <c r="C210" s="8" t="str">
        <f>"issue 128 2022"</f>
        <v>issue 128 2022</v>
      </c>
      <c r="D210" s="8" t="s">
        <v>131</v>
      </c>
      <c r="E210" s="8" t="s">
        <v>359</v>
      </c>
      <c r="F210" s="8" t="s">
        <v>358</v>
      </c>
      <c r="G210" s="19" t="s">
        <v>302</v>
      </c>
    </row>
    <row r="211" spans="1:7" ht="31.5" x14ac:dyDescent="0.25">
      <c r="A211" s="8">
        <v>326</v>
      </c>
      <c r="B211" s="8" t="str">
        <f>"瑪利嘉兒"&amp;CHAR(10)&amp;"MARIE CLAIRE"</f>
        <v>瑪利嘉兒
MARIE CLAIRE</v>
      </c>
      <c r="C211" s="8" t="str">
        <f>"no. 376-387 Jan-Dec 2022"</f>
        <v>no. 376-387 Jan-Dec 2022</v>
      </c>
      <c r="D211" s="8" t="s">
        <v>262</v>
      </c>
      <c r="E211" s="8" t="s">
        <v>359</v>
      </c>
      <c r="F211" s="8" t="s">
        <v>358</v>
      </c>
      <c r="G211" s="19" t="s">
        <v>320</v>
      </c>
    </row>
    <row r="212" spans="1:7" ht="31.5" x14ac:dyDescent="0.25">
      <c r="A212" s="8">
        <v>327</v>
      </c>
      <c r="B212" s="8" t="str">
        <f>"綠十字"&amp;CHAR(10)&amp;"GREEN CROSS"</f>
        <v>綠十字
GREEN CROSS</v>
      </c>
      <c r="C212" s="8" t="str">
        <f>"vol. 31 no. 4 Oct/Dec 2021;"&amp;CHAR(10)&amp;"vol. 32 no. 1-2 Jan/Mar-Apr/Jun 2022"</f>
        <v>vol. 31 no. 4 Oct/Dec 2021;
vol. 32 no. 1-2 Jan/Mar-Apr/Jun 2022</v>
      </c>
      <c r="D212" s="8" t="s">
        <v>151</v>
      </c>
      <c r="E212" s="8" t="s">
        <v>369</v>
      </c>
      <c r="F212" s="8" t="s">
        <v>374</v>
      </c>
      <c r="G212" s="19" t="s">
        <v>362</v>
      </c>
    </row>
    <row r="213" spans="1:7" x14ac:dyDescent="0.25">
      <c r="A213" s="8">
        <v>328</v>
      </c>
      <c r="B213" s="8" t="str">
        <f>"蒲公英希望月刊"</f>
        <v>蒲公英希望月刊</v>
      </c>
      <c r="C213" s="8" t="str">
        <f>"no. 274-285 Jan-Dec 2022"</f>
        <v>no. 274-285 Jan-Dec 2022</v>
      </c>
      <c r="D213" s="8" t="s">
        <v>263</v>
      </c>
      <c r="E213" s="8" t="s">
        <v>359</v>
      </c>
      <c r="F213" s="8" t="s">
        <v>358</v>
      </c>
      <c r="G213" s="19" t="s">
        <v>360</v>
      </c>
    </row>
    <row r="214" spans="1:7" ht="31.5" x14ac:dyDescent="0.25">
      <c r="A214" s="8">
        <v>329</v>
      </c>
      <c r="B214" s="8" t="str">
        <f>"語文建設通訊(香港)"&amp;CHAR(10)&amp;"CHINESE LANGUAGE REVIEW (HONG KONG)"</f>
        <v>語文建設通訊(香港)
CHINESE LANGUAGE REVIEW (HONG KONG)</v>
      </c>
      <c r="C214" s="8" t="str">
        <f>"no. 126 Jun 2022;"&amp;CHAR(10)&amp;"no. 127-128 Oct 2022"</f>
        <v>no. 126 Jun 2022;
no. 127-128 Oct 2022</v>
      </c>
      <c r="D214" s="8" t="s">
        <v>150</v>
      </c>
      <c r="E214" s="8" t="s">
        <v>369</v>
      </c>
      <c r="F214" s="8" t="s">
        <v>358</v>
      </c>
      <c r="G214" s="19" t="s">
        <v>331</v>
      </c>
    </row>
    <row r="215" spans="1:7" ht="31.5" x14ac:dyDescent="0.25">
      <c r="A215" s="8">
        <v>330</v>
      </c>
      <c r="B215" s="8" t="str">
        <f>"遠東廣播"</f>
        <v>遠東廣播</v>
      </c>
      <c r="C215" s="8" t="str">
        <f>"Dec/Jan 2021/2022;"&amp;CHAR(10)&amp;"Feb/Mar-Oct/Nov 2022"</f>
        <v>Dec/Jan 2021/2022;
Feb/Mar-Oct/Nov 2022</v>
      </c>
      <c r="D215" s="8" t="s">
        <v>264</v>
      </c>
      <c r="E215" s="8" t="s">
        <v>357</v>
      </c>
      <c r="F215" s="8" t="s">
        <v>358</v>
      </c>
      <c r="G215" s="19" t="s">
        <v>362</v>
      </c>
    </row>
    <row r="216" spans="1:7" ht="47.25" x14ac:dyDescent="0.25">
      <c r="A216" s="8">
        <v>331</v>
      </c>
      <c r="B216" s="8" t="str">
        <f>"鳳凰周刊"&amp;CHAR(10)&amp;"PHOENIX WEEKLY"</f>
        <v>鳳凰周刊
PHOENIX WEEKLY</v>
      </c>
      <c r="C216" s="8" t="str">
        <f>"no. 781 25 Dec 2021;"&amp;CHAR(10)&amp;"no. 782-787 05 Jan-25 Feb 2022;"&amp;CHAR(10)&amp;"no. 789-815 15 Mar-05 Dec 2022"</f>
        <v>no. 781 25 Dec 2021;
no. 782-787 05 Jan-25 Feb 2022;
no. 789-815 15 Mar-05 Dec 2022</v>
      </c>
      <c r="D216" s="8" t="s">
        <v>265</v>
      </c>
      <c r="E216" s="8" t="s">
        <v>403</v>
      </c>
      <c r="F216" s="8" t="s">
        <v>358</v>
      </c>
      <c r="G216" s="19" t="s">
        <v>337</v>
      </c>
    </row>
    <row r="217" spans="1:7" ht="31.5" x14ac:dyDescent="0.25">
      <c r="A217" s="8">
        <v>332</v>
      </c>
      <c r="B217" s="8" t="str">
        <f>"廣角鏡月刊"&amp;CHAR(10)&amp;"WIDE ANGLE"</f>
        <v>廣角鏡月刊
WIDE ANGLE</v>
      </c>
      <c r="C217" s="8" t="str">
        <f>"no. 592-603 16 Jan-16 Dec 2022"</f>
        <v>no. 592-603 16 Jan-16 Dec 2022</v>
      </c>
      <c r="D217" s="8" t="s">
        <v>266</v>
      </c>
      <c r="E217" s="8" t="s">
        <v>359</v>
      </c>
      <c r="F217" s="8" t="s">
        <v>358</v>
      </c>
      <c r="G217" s="19" t="s">
        <v>320</v>
      </c>
    </row>
    <row r="218" spans="1:7" ht="31.5" x14ac:dyDescent="0.25">
      <c r="A218" s="8">
        <v>333</v>
      </c>
      <c r="B218" s="8" t="str">
        <f>"影音極品"&amp;CHAR(10)&amp;"SUPER AV"</f>
        <v>影音極品
SUPER AV</v>
      </c>
      <c r="C218" s="8" t="str">
        <f>"vol. 341-352 Jan-Dec 2022"</f>
        <v>vol. 341-352 Jan-Dec 2022</v>
      </c>
      <c r="D218" s="8" t="s">
        <v>267</v>
      </c>
      <c r="E218" s="8" t="s">
        <v>359</v>
      </c>
      <c r="F218" s="8" t="s">
        <v>358</v>
      </c>
      <c r="G218" s="19" t="s">
        <v>320</v>
      </c>
    </row>
    <row r="219" spans="1:7" ht="31.5" x14ac:dyDescent="0.25">
      <c r="A219" s="8">
        <v>334</v>
      </c>
      <c r="B219" s="8" t="str">
        <f>"影音極品器材大賞"&amp;CHAR(10)&amp;"SUPER AV AWARDS"</f>
        <v>影音極品器材大賞
SUPER AV AWARDS</v>
      </c>
      <c r="C219" s="8" t="str">
        <f>"2021/2022;"&amp;CHAR(10)&amp;"2022/2023"</f>
        <v>2021/2022;
2022/2023</v>
      </c>
      <c r="D219" s="8" t="s">
        <v>267</v>
      </c>
      <c r="E219" s="8" t="s">
        <v>376</v>
      </c>
      <c r="F219" s="8" t="s">
        <v>358</v>
      </c>
      <c r="G219" s="19" t="s">
        <v>331</v>
      </c>
    </row>
    <row r="220" spans="1:7" ht="31.5" x14ac:dyDescent="0.25">
      <c r="A220" s="8">
        <v>335</v>
      </c>
      <c r="B220" s="8" t="str">
        <f>"摩登家庭"&amp;CHAR(10)&amp;"MODERN HOME"</f>
        <v>摩登家庭
MODERN HOME</v>
      </c>
      <c r="C220" s="8" t="str">
        <f>"no. 523-534 Jan-Dec 2022"</f>
        <v>no. 523-534 Jan-Dec 2022</v>
      </c>
      <c r="D220" s="8" t="s">
        <v>177</v>
      </c>
      <c r="E220" s="8" t="s">
        <v>359</v>
      </c>
      <c r="F220" s="8" t="s">
        <v>358</v>
      </c>
      <c r="G220" s="19" t="s">
        <v>321</v>
      </c>
    </row>
    <row r="221" spans="1:7" ht="31.5" x14ac:dyDescent="0.25">
      <c r="A221" s="8">
        <v>336</v>
      </c>
      <c r="B221" s="8" t="str">
        <f>"數碼印刷技術"&amp;CHAR(10)&amp;"HKDPA"</f>
        <v>數碼印刷技術
HKDPA</v>
      </c>
      <c r="C221" s="8" t="str">
        <f>"no. 126-131 Jan-Nov 2022"</f>
        <v>no. 126-131 Jan-Nov 2022</v>
      </c>
      <c r="D221" s="8" t="s">
        <v>268</v>
      </c>
      <c r="E221" s="8" t="s">
        <v>357</v>
      </c>
      <c r="F221" s="8" t="s">
        <v>358</v>
      </c>
      <c r="G221" s="19" t="s">
        <v>362</v>
      </c>
    </row>
    <row r="222" spans="1:7" ht="31.5" x14ac:dyDescent="0.25">
      <c r="A222" s="8">
        <v>337</v>
      </c>
      <c r="B222" s="8" t="str">
        <f>"樂智之友"&amp;CHAR(10)&amp;"FRIENDS OF LOK CHI"</f>
        <v>樂智之友
FRIENDS OF LOK CHI</v>
      </c>
      <c r="C222" s="8" t="str">
        <f>"no. 126-128 Apr/Jun-Oct/Dec 22;"&amp;CHAR(10)&amp;"no. 129 Jan/Mar 23"</f>
        <v>no. 126-128 Apr/Jun-Oct/Dec 22;
no. 129 Jan/Mar 23</v>
      </c>
      <c r="D222" s="8" t="s">
        <v>269</v>
      </c>
      <c r="E222" s="8" t="s">
        <v>369</v>
      </c>
      <c r="F222" s="8" t="s">
        <v>358</v>
      </c>
      <c r="G222" s="19" t="s">
        <v>362</v>
      </c>
    </row>
    <row r="223" spans="1:7" ht="31.5" x14ac:dyDescent="0.25">
      <c r="A223" s="8">
        <v>338</v>
      </c>
      <c r="B223" s="8" t="str">
        <f>"樂鋒報"&amp;CHAR(10)&amp;"THE JOYFUL VANGUARD"</f>
        <v>樂鋒報
THE JOYFUL VANGUARD</v>
      </c>
      <c r="C223" s="8" t="str">
        <f>"no. 539-541 Jan-Mar 2022;"&amp;CHAR(10)&amp;"no. 544-548 Jun-Dec 2022"</f>
        <v>no. 539-541 Jan-Mar 2022;
no. 544-548 Jun-Dec 2022</v>
      </c>
      <c r="D223" s="8" t="s">
        <v>167</v>
      </c>
      <c r="E223" s="8" t="s">
        <v>367</v>
      </c>
      <c r="F223" s="8" t="s">
        <v>358</v>
      </c>
      <c r="G223" s="19" t="s">
        <v>341</v>
      </c>
    </row>
    <row r="224" spans="1:7" x14ac:dyDescent="0.25">
      <c r="A224" s="8">
        <v>339</v>
      </c>
      <c r="B224" s="8" t="str">
        <f>"學前&amp;親子SUPER PARENTS"</f>
        <v>學前&amp;親子SUPER PARENTS</v>
      </c>
      <c r="C224" s="8" t="str">
        <f>"no. 80-91 Jan-Dec 2022"</f>
        <v>no. 80-91 Jan-Dec 2022</v>
      </c>
      <c r="D224" s="8" t="s">
        <v>157</v>
      </c>
      <c r="E224" s="8" t="s">
        <v>359</v>
      </c>
      <c r="F224" s="8" t="s">
        <v>358</v>
      </c>
      <c r="G224" s="19" t="s">
        <v>330</v>
      </c>
    </row>
    <row r="225" spans="1:7" ht="63" x14ac:dyDescent="0.25">
      <c r="A225" s="8">
        <v>340</v>
      </c>
      <c r="B225" s="8" t="str">
        <f>"獨家人物"&amp;CHAR(10)&amp;"EXCLUSIVE CHARACTER"</f>
        <v>獨家人物
EXCLUSIVE CHARACTER</v>
      </c>
      <c r="C225" s="8" t="str">
        <f>"Sep/Oct-Dec 2021;"&amp;CHAR(10)&amp;"Nov 2021;"&amp;CHAR(10)&amp;"2021 no. 7 Dec 2021;"&amp;CHAR(10)&amp;"2022 no. 1 Jan 2022"</f>
        <v>Sep/Oct-Dec 2021;
Nov 2021;
2021 no. 7 Dec 2021;
2022 no. 1 Jan 2022</v>
      </c>
      <c r="D225" s="8" t="s">
        <v>270</v>
      </c>
      <c r="E225" s="8" t="s">
        <v>357</v>
      </c>
      <c r="F225" s="8" t="s">
        <v>358</v>
      </c>
      <c r="G225" s="19" t="s">
        <v>404</v>
      </c>
    </row>
    <row r="226" spans="1:7" ht="31.5" x14ac:dyDescent="0.25">
      <c r="A226" s="8">
        <v>341</v>
      </c>
      <c r="B226" s="8" t="str">
        <f>"親子王"&amp;CHAR(10)&amp;"SMART PARENTS"</f>
        <v>親子王
SMART PARENTS</v>
      </c>
      <c r="C226" s="8" t="str">
        <f>"vol. 605 30 Dec 2021;"&amp;CHAR(10)&amp;"vol. 606-654 06 Jan-15 Dec 2022"</f>
        <v>vol. 605 30 Dec 2021;
vol. 606-654 06 Jan-15 Dec 2022</v>
      </c>
      <c r="D226" s="8" t="s">
        <v>196</v>
      </c>
      <c r="E226" s="8" t="s">
        <v>370</v>
      </c>
      <c r="F226" s="8" t="s">
        <v>358</v>
      </c>
      <c r="G226" s="19" t="s">
        <v>360</v>
      </c>
    </row>
    <row r="227" spans="1:7" ht="31.5" x14ac:dyDescent="0.25">
      <c r="A227" s="8">
        <v>342</v>
      </c>
      <c r="B227" s="8" t="str">
        <f>"選擇"&amp;CHAR(10)&amp;"CHOICE"</f>
        <v>選擇
CHOICE</v>
      </c>
      <c r="C227" s="8" t="str">
        <f>"no. 542 15 Dec 2021;"&amp;CHAR(10)&amp;"no. 543-554 17 Jan-15 Dec 2022"</f>
        <v>no. 542 15 Dec 2021;
no. 543-554 17 Jan-15 Dec 2022</v>
      </c>
      <c r="D227" s="8" t="s">
        <v>271</v>
      </c>
      <c r="E227" s="8" t="s">
        <v>359</v>
      </c>
      <c r="F227" s="8" t="s">
        <v>358</v>
      </c>
      <c r="G227" s="19" t="s">
        <v>354</v>
      </c>
    </row>
    <row r="228" spans="1:7" ht="78.75" x14ac:dyDescent="0.25">
      <c r="A228" s="8">
        <v>343</v>
      </c>
      <c r="B228" s="8" t="str">
        <f>"頭條金融報"&amp;CHAR(10)&amp;"HEADLINE FINANCE"</f>
        <v>頭條金融報
HEADLINE FINANCE</v>
      </c>
      <c r="C228" s="8" t="str">
        <f>"03 Jan-24 Jan 2022;"&amp;CHAR(10)&amp;"07 Feb-11 Apr 2022;"&amp;CHAR(10)&amp;"25 Apr 2022;"&amp;CHAR(10)&amp;"16 May-05 Sep 2022;"&amp;CHAR(10)&amp;"26 Sep-19 Dec 2022"</f>
        <v>03 Jan-24 Jan 2022;
07 Feb-11 Apr 2022;
25 Apr 2022;
16 May-05 Sep 2022;
26 Sep-19 Dec 2022</v>
      </c>
      <c r="D228" s="8" t="s">
        <v>272</v>
      </c>
      <c r="E228" s="8" t="s">
        <v>370</v>
      </c>
      <c r="F228" s="8" t="s">
        <v>358</v>
      </c>
      <c r="G228" s="19" t="s">
        <v>360</v>
      </c>
    </row>
    <row r="229" spans="1:7" x14ac:dyDescent="0.25">
      <c r="A229" s="8">
        <v>344</v>
      </c>
      <c r="B229" s="8" t="str">
        <f>"龍虎5世第4輯3世仇"</f>
        <v>龍虎5世第4輯3世仇</v>
      </c>
      <c r="C229" s="8" t="str">
        <f>"no. 44-75 21 Apr-24 Nov 2022"</f>
        <v>no. 44-75 21 Apr-24 Nov 2022</v>
      </c>
      <c r="D229" s="8" t="s">
        <v>427</v>
      </c>
      <c r="E229" s="8" t="s">
        <v>370</v>
      </c>
      <c r="F229" s="8" t="s">
        <v>358</v>
      </c>
      <c r="G229" s="19" t="s">
        <v>383</v>
      </c>
    </row>
    <row r="230" spans="1:7" ht="31.5" x14ac:dyDescent="0.25">
      <c r="A230" s="8">
        <v>345</v>
      </c>
      <c r="B230" s="8" t="str">
        <f>"龍虎豹"&amp;CHAR(10)&amp;"LUNG FU PAO"</f>
        <v>龍虎豹
LUNG FU PAO</v>
      </c>
      <c r="C230" s="8" t="str">
        <f>"no. 965-966 01 Nov-01 Dec 2022;"&amp;CHAR(10)&amp;"no. 967-974 01 Jan-01 Aug 2022"</f>
        <v>no. 965-966 01 Nov-01 Dec 2022;
no. 967-974 01 Jan-01 Aug 2022</v>
      </c>
      <c r="D230" s="8" t="s">
        <v>465</v>
      </c>
      <c r="E230" s="8" t="s">
        <v>384</v>
      </c>
      <c r="F230" s="8" t="s">
        <v>358</v>
      </c>
      <c r="G230" s="19" t="s">
        <v>385</v>
      </c>
    </row>
    <row r="231" spans="1:7" ht="31.5" x14ac:dyDescent="0.25">
      <c r="A231" s="8">
        <v>346</v>
      </c>
      <c r="B231" s="8" t="str">
        <f>"戲曲之旅"&amp;CHAR(10)&amp;"JOURNEY TO CHINESE OPERA &amp; DRAMA"</f>
        <v>戲曲之旅
JOURNEY TO CHINESE OPERA &amp; DRAMA</v>
      </c>
      <c r="C231" s="8" t="str">
        <f>"no. 237-246 Jan-Dec 2022"</f>
        <v>no. 237-246 Jan-Dec 2022</v>
      </c>
      <c r="D231" s="8" t="s">
        <v>273</v>
      </c>
      <c r="E231" s="8" t="s">
        <v>359</v>
      </c>
      <c r="F231" s="8" t="s">
        <v>358</v>
      </c>
      <c r="G231" s="19" t="s">
        <v>320</v>
      </c>
    </row>
    <row r="232" spans="1:7" ht="31.5" x14ac:dyDescent="0.25">
      <c r="A232" s="8">
        <v>347</v>
      </c>
      <c r="B232" s="8" t="str">
        <f>"聲韻詩刊"&amp;CHAR(10)&amp;"VOICE &amp; VERSE"</f>
        <v>聲韻詩刊
VOICE &amp; VERSE</v>
      </c>
      <c r="C232" s="8" t="str">
        <f>"issue 61-62 Oct-Dec 2021;"&amp;CHAR(10)&amp;"issue 63-68 Feb-Dec 2022"</f>
        <v>issue 61-62 Oct-Dec 2021;
issue 63-68 Feb-Dec 2022</v>
      </c>
      <c r="D232" s="8" t="s">
        <v>274</v>
      </c>
      <c r="E232" s="8" t="s">
        <v>357</v>
      </c>
      <c r="F232" s="8" t="s">
        <v>358</v>
      </c>
      <c r="G232" s="19" t="s">
        <v>302</v>
      </c>
    </row>
    <row r="233" spans="1:7" ht="31.5" x14ac:dyDescent="0.25">
      <c r="A233" s="8">
        <v>348</v>
      </c>
      <c r="B233" s="8" t="str">
        <f>"購物王"&amp;CHAR(10)&amp;"SHOPPING MONTHLY"</f>
        <v>購物王
SHOPPING MONTHLY</v>
      </c>
      <c r="C233" s="8" t="str">
        <f>"issue 153 Dec 2021;"&amp;CHAR(10)&amp;"issue 154-164 Jan-Nov 2022"</f>
        <v>issue 153 Dec 2021;
issue 154-164 Jan-Nov 2022</v>
      </c>
      <c r="D233" s="8" t="s">
        <v>160</v>
      </c>
      <c r="E233" s="8" t="s">
        <v>359</v>
      </c>
      <c r="F233" s="8" t="s">
        <v>358</v>
      </c>
      <c r="G233" s="19" t="s">
        <v>378</v>
      </c>
    </row>
    <row r="234" spans="1:7" ht="31.5" x14ac:dyDescent="0.25">
      <c r="A234" s="8">
        <v>349</v>
      </c>
      <c r="B234" s="8" t="str">
        <f>"購物專線"&amp;CHAR(10)&amp;"SHOPPING MONTHLY. FREE"</f>
        <v>購物專線
SHOPPING MONTHLY. FREE</v>
      </c>
      <c r="C234" s="8" t="str">
        <f>"issue 115 Dec 2021;"&amp;CHAR(10)&amp;"issue 116-126 Jan-Nov 2022"</f>
        <v>issue 115 Dec 2021;
issue 116-126 Jan-Nov 2022</v>
      </c>
      <c r="D234" s="8" t="s">
        <v>160</v>
      </c>
      <c r="E234" s="8" t="s">
        <v>359</v>
      </c>
      <c r="F234" s="8" t="s">
        <v>358</v>
      </c>
      <c r="G234" s="19" t="s">
        <v>362</v>
      </c>
    </row>
    <row r="235" spans="1:7" x14ac:dyDescent="0.25">
      <c r="A235" s="8">
        <v>350</v>
      </c>
      <c r="B235" s="8" t="str">
        <f>"癇訊"</f>
        <v>癇訊</v>
      </c>
      <c r="C235" s="8" t="str">
        <f>"no. 32 Jun 2022"</f>
        <v>no. 32 Jun 2022</v>
      </c>
      <c r="D235" s="8" t="s">
        <v>275</v>
      </c>
      <c r="E235" s="8" t="s">
        <v>363</v>
      </c>
      <c r="F235" s="8" t="s">
        <v>358</v>
      </c>
      <c r="G235" s="19" t="s">
        <v>362</v>
      </c>
    </row>
    <row r="236" spans="1:7" ht="31.5" x14ac:dyDescent="0.25">
      <c r="A236" s="8">
        <v>351</v>
      </c>
      <c r="B236" s="8" t="str">
        <f>"翻譯學報"&amp;CHAR(10)&amp;"JOURNAL OF TRANSLATION STUDIES"</f>
        <v>翻譯學報
JOURNAL OF TRANSLATION STUDIES</v>
      </c>
      <c r="C236" s="8" t="str">
        <f>"vol. 5 no. 2 Dec 2021;"&amp;CHAR(10)&amp;"vol. 6 no. 1 Jun 2022"</f>
        <v>vol. 5 no. 2 Dec 2021;
vol. 6 no. 1 Jun 2022</v>
      </c>
      <c r="D236" s="8" t="s">
        <v>276</v>
      </c>
      <c r="E236" s="8" t="s">
        <v>363</v>
      </c>
      <c r="F236" s="8" t="s">
        <v>374</v>
      </c>
      <c r="G236" s="19" t="s">
        <v>344</v>
      </c>
    </row>
    <row r="237" spans="1:7" ht="31.5" x14ac:dyDescent="0.25">
      <c r="A237" s="8">
        <v>352</v>
      </c>
      <c r="B237" s="8" t="str">
        <f>"職業健康"&amp;CHAR(10)&amp;"OCCUPATIONAL HEALTH"</f>
        <v>職業健康
OCCUPATIONAL HEALTH</v>
      </c>
      <c r="C237" s="8" t="str">
        <f>"no. 216-221 Feb-Dec 2022"</f>
        <v>no. 216-221 Feb-Dec 2022</v>
      </c>
      <c r="D237" s="8" t="s">
        <v>277</v>
      </c>
      <c r="E237" s="8" t="s">
        <v>357</v>
      </c>
      <c r="F237" s="8" t="s">
        <v>358</v>
      </c>
      <c r="G237" s="19" t="s">
        <v>397</v>
      </c>
    </row>
    <row r="238" spans="1:7" ht="31.5" x14ac:dyDescent="0.25">
      <c r="A238" s="8">
        <v>353</v>
      </c>
      <c r="B238" s="8" t="str">
        <f>"醫德好中醫藥"&amp;CHAR(10)&amp;"E-TECH CURE TCM MAGAZINE"</f>
        <v>醫德好中醫藥
E-TECH CURE TCM MAGAZINE</v>
      </c>
      <c r="C238" s="8" t="str">
        <f>"issue 32 Jul 2022"</f>
        <v>issue 32 Jul 2022</v>
      </c>
      <c r="D238" s="8" t="s">
        <v>606</v>
      </c>
      <c r="E238" s="8" t="s">
        <v>363</v>
      </c>
      <c r="F238" s="8" t="s">
        <v>358</v>
      </c>
      <c r="G238" s="19" t="s">
        <v>362</v>
      </c>
    </row>
    <row r="239" spans="1:7" ht="31.5" x14ac:dyDescent="0.25">
      <c r="A239" s="8">
        <v>354</v>
      </c>
      <c r="B239" s="8" t="str">
        <f>"醫療設備商情"&amp;CHAR(10)&amp;"MEDICAL MANUFACTURING AND DESIGN FOR CHINA"</f>
        <v>醫療設備商情
MEDICAL MANUFACTURING AND DESIGN FOR CHINA</v>
      </c>
      <c r="C239" s="8" t="str">
        <f>"Apr-Oct 2022"</f>
        <v>Apr-Oct 2022</v>
      </c>
      <c r="D239" s="8" t="s">
        <v>128</v>
      </c>
      <c r="E239" s="8" t="s">
        <v>398</v>
      </c>
      <c r="F239" s="8" t="s">
        <v>358</v>
      </c>
      <c r="G239" s="19" t="s">
        <v>371</v>
      </c>
    </row>
    <row r="240" spans="1:7" ht="31.5" x14ac:dyDescent="0.25">
      <c r="A240" s="8">
        <v>355</v>
      </c>
      <c r="B240" s="8" t="str">
        <f>"藝術香港"&amp;CHAR(10)&amp;"HONG KONG ART"</f>
        <v>藝術香港
HONG KONG ART</v>
      </c>
      <c r="C240" s="8" t="str">
        <f>"Jan/Feb 2022;"&amp;CHAR(10)&amp;"May/Jun-Sep/Oct 2022"</f>
        <v>Jan/Feb 2022;
May/Jun-Sep/Oct 2022</v>
      </c>
      <c r="D240" s="8" t="s">
        <v>278</v>
      </c>
      <c r="E240" s="8" t="s">
        <v>357</v>
      </c>
      <c r="F240" s="8" t="s">
        <v>358</v>
      </c>
      <c r="G240" s="19" t="s">
        <v>302</v>
      </c>
    </row>
    <row r="241" spans="1:7" ht="31.5" x14ac:dyDescent="0.25">
      <c r="A241" s="8">
        <v>356</v>
      </c>
      <c r="B241" s="8" t="str">
        <f>"鏡報月刊"&amp;CHAR(10)&amp;"THE MIRROR MONTHLY"</f>
        <v>鏡報月刊
THE MIRROR MONTHLY</v>
      </c>
      <c r="C241" s="8" t="str">
        <f>"no. 534-545 Jan-Dec 2022"</f>
        <v>no. 534-545 Jan-Dec 2022</v>
      </c>
      <c r="D241" s="8" t="s">
        <v>279</v>
      </c>
      <c r="E241" s="8" t="s">
        <v>359</v>
      </c>
      <c r="F241" s="8" t="s">
        <v>358</v>
      </c>
      <c r="G241" s="19" t="s">
        <v>320</v>
      </c>
    </row>
    <row r="242" spans="1:7" ht="31.5" x14ac:dyDescent="0.25">
      <c r="A242" s="8">
        <v>357</v>
      </c>
      <c r="B242" s="8" t="str">
        <f>"讀者"</f>
        <v>讀者</v>
      </c>
      <c r="C242" s="8" t="str">
        <f>"no. 1-4 2022;"&amp;CHAR(10)&amp;"no. 6-11 2022"</f>
        <v>no. 1-4 2022;
no. 6-11 2022</v>
      </c>
      <c r="D242" s="8" t="s">
        <v>280</v>
      </c>
      <c r="E242" s="8" t="s">
        <v>359</v>
      </c>
      <c r="F242" s="8" t="s">
        <v>358</v>
      </c>
      <c r="G242" s="19" t="s">
        <v>323</v>
      </c>
    </row>
    <row r="243" spans="1:7" ht="63" x14ac:dyDescent="0.25">
      <c r="A243" s="8">
        <v>358</v>
      </c>
      <c r="B243" s="8" t="str">
        <f>"靈修日程"&amp;CHAR(10)&amp;"THE UPPER ROOM"</f>
        <v>靈修日程
THE UPPER ROOM</v>
      </c>
      <c r="C243" s="8" t="str">
        <f>"vol. 86 no. 6 Jan/Feb 2021;"&amp;CHAR(10)&amp;"vol. 87 no. 1-2 Mar/Apr-May/Jun 2021;"&amp;CHAR(10)&amp;"vol. 87 no. 4-6 Sep/Oct 2021-Jan/Feb 2022;"&amp;CHAR(10)&amp;"vol. 88 no. 1-3 Mar/Apr-Jul/Aug 2022"</f>
        <v>vol. 86 no. 6 Jan/Feb 2021;
vol. 87 no. 1-2 Mar/Apr-May/Jun 2021;
vol. 87 no. 4-6 Sep/Oct 2021-Jan/Feb 2022;
vol. 88 no. 1-3 Mar/Apr-Jul/Aug 2022</v>
      </c>
      <c r="D243" s="8" t="s">
        <v>607</v>
      </c>
      <c r="E243" s="8" t="s">
        <v>357</v>
      </c>
      <c r="F243" s="8" t="s">
        <v>358</v>
      </c>
      <c r="G243" s="19" t="s">
        <v>608</v>
      </c>
    </row>
    <row r="244" spans="1:7" x14ac:dyDescent="0.25">
      <c r="A244" s="8">
        <v>359</v>
      </c>
      <c r="B244" s="8" t="str">
        <f>"AE大王. 正向博士"</f>
        <v>AE大王. 正向博士</v>
      </c>
      <c r="C244" s="8" t="str">
        <f>"Vol. 34-36 Sep-Nov 2021"</f>
        <v>Vol. 34-36 Sep-Nov 2021</v>
      </c>
      <c r="D244" s="8" t="s">
        <v>99</v>
      </c>
      <c r="E244" s="8" t="s">
        <v>359</v>
      </c>
      <c r="F244" s="8" t="s">
        <v>358</v>
      </c>
      <c r="G244" s="19" t="s">
        <v>346</v>
      </c>
    </row>
    <row r="245" spans="1:7" x14ac:dyDescent="0.25">
      <c r="A245" s="8">
        <v>360</v>
      </c>
      <c r="B245" s="8" t="str">
        <f>"AE大王. 品德達人"</f>
        <v>AE大王. 品德達人</v>
      </c>
      <c r="C245" s="8" t="str">
        <f>"Vol. 34-36 Sep-Nov 2021"</f>
        <v>Vol. 34-36 Sep-Nov 2021</v>
      </c>
      <c r="D245" s="8" t="s">
        <v>99</v>
      </c>
      <c r="E245" s="8" t="s">
        <v>359</v>
      </c>
      <c r="F245" s="8" t="s">
        <v>358</v>
      </c>
      <c r="G245" s="19" t="s">
        <v>346</v>
      </c>
    </row>
    <row r="246" spans="1:7" x14ac:dyDescent="0.25">
      <c r="A246" s="8">
        <v>361</v>
      </c>
      <c r="B246" s="8" t="str">
        <f>"AE大王. 逆境超人"</f>
        <v>AE大王. 逆境超人</v>
      </c>
      <c r="C246" s="8" t="str">
        <f>"Vol. 34-36 Sep-Nov 2021"</f>
        <v>Vol. 34-36 Sep-Nov 2021</v>
      </c>
      <c r="D246" s="8" t="s">
        <v>99</v>
      </c>
      <c r="E246" s="8" t="s">
        <v>359</v>
      </c>
      <c r="F246" s="8" t="s">
        <v>358</v>
      </c>
      <c r="G246" s="19" t="s">
        <v>346</v>
      </c>
    </row>
    <row r="247" spans="1:7" ht="31.5" x14ac:dyDescent="0.25">
      <c r="A247" s="8">
        <v>362</v>
      </c>
      <c r="B247" s="8" t="str">
        <f>"BAMBOOS! LIFE"</f>
        <v>BAMBOOS! LIFE</v>
      </c>
      <c r="C247" s="8" t="str">
        <f>"Jan/Feb 2022;"&amp;CHAR(10)&amp;"Aug/Oct 2022"</f>
        <v>Jan/Feb 2022;
Aug/Oct 2022</v>
      </c>
      <c r="D247" s="8" t="s">
        <v>281</v>
      </c>
      <c r="E247" s="8" t="s">
        <v>357</v>
      </c>
      <c r="F247" s="8" t="s">
        <v>358</v>
      </c>
      <c r="G247" s="19" t="s">
        <v>343</v>
      </c>
    </row>
    <row r="248" spans="1:7" ht="31.5" x14ac:dyDescent="0.25">
      <c r="A248" s="8">
        <v>363</v>
      </c>
      <c r="B248" s="8" t="str">
        <f>"CATCH"</f>
        <v>CATCH</v>
      </c>
      <c r="C248" s="8" t="str">
        <f>"no. 134 Winter 2021;"&amp;CHAR(10)&amp;"no. 135 Spring 2022"</f>
        <v>no. 134 Winter 2021;
no. 135 Spring 2022</v>
      </c>
      <c r="D248" s="8" t="s">
        <v>282</v>
      </c>
      <c r="E248" s="8" t="s">
        <v>369</v>
      </c>
      <c r="F248" s="8" t="s">
        <v>358</v>
      </c>
      <c r="G248" s="19" t="s">
        <v>362</v>
      </c>
    </row>
    <row r="249" spans="1:7" x14ac:dyDescent="0.25">
      <c r="A249" s="8">
        <v>364</v>
      </c>
      <c r="B249" s="8" t="str">
        <f>"CHURCHAZINE"</f>
        <v>CHURCHAZINE</v>
      </c>
      <c r="C249" s="8" t="str">
        <f>"issue 7-9 30 Apr-26 Nov 2022"</f>
        <v>issue 7-9 30 Apr-26 Nov 2022</v>
      </c>
      <c r="D249" s="8" t="s">
        <v>166</v>
      </c>
      <c r="E249" s="8" t="s">
        <v>368</v>
      </c>
      <c r="F249" s="8" t="s">
        <v>358</v>
      </c>
      <c r="G249" s="19" t="s">
        <v>362</v>
      </c>
    </row>
    <row r="250" spans="1:7" x14ac:dyDescent="0.25">
      <c r="A250" s="8">
        <v>365</v>
      </c>
      <c r="B250" s="8" t="str">
        <f>"E-ZONE"</f>
        <v>E-ZONE</v>
      </c>
      <c r="C250" s="8" t="str">
        <f>"issue 1219 20 Dec 2021"</f>
        <v>issue 1219 20 Dec 2021</v>
      </c>
      <c r="D250" s="8" t="s">
        <v>52</v>
      </c>
      <c r="E250" s="8" t="s">
        <v>370</v>
      </c>
      <c r="F250" s="8" t="s">
        <v>358</v>
      </c>
      <c r="G250" s="19" t="s">
        <v>323</v>
      </c>
    </row>
    <row r="251" spans="1:7" x14ac:dyDescent="0.25">
      <c r="A251" s="8">
        <v>366</v>
      </c>
      <c r="B251" s="8" t="str">
        <f>"ELLE HONG KONG"</f>
        <v>ELLE HONG KONG</v>
      </c>
      <c r="C251" s="8" t="str">
        <f>"no. 411-422 Jan-Dec 2022"</f>
        <v>no. 411-422 Jan-Dec 2022</v>
      </c>
      <c r="D251" s="8" t="s">
        <v>283</v>
      </c>
      <c r="E251" s="8" t="s">
        <v>359</v>
      </c>
      <c r="F251" s="8" t="s">
        <v>358</v>
      </c>
      <c r="G251" s="19" t="s">
        <v>330</v>
      </c>
    </row>
    <row r="252" spans="1:7" x14ac:dyDescent="0.25">
      <c r="A252" s="8">
        <v>367</v>
      </c>
      <c r="B252" s="8" t="str">
        <f>"ESQUIRE HONG KONG"</f>
        <v>ESQUIRE HONG KONG</v>
      </c>
      <c r="C252" s="8" t="str">
        <f>"no. 97-108 Jan-Dec 2022"</f>
        <v>no. 97-108 Jan-Dec 2022</v>
      </c>
      <c r="D252" s="8" t="s">
        <v>284</v>
      </c>
      <c r="E252" s="8" t="s">
        <v>359</v>
      </c>
      <c r="F252" s="8" t="s">
        <v>358</v>
      </c>
      <c r="G252" s="19" t="s">
        <v>330</v>
      </c>
    </row>
    <row r="253" spans="1:7" ht="31.5" x14ac:dyDescent="0.25">
      <c r="A253" s="8">
        <v>368</v>
      </c>
      <c r="B253" s="8" t="str">
        <f>"HEADLINES BEST BUY"</f>
        <v>HEADLINES BEST BUY</v>
      </c>
      <c r="C253" s="8" t="str">
        <f>"no. 604-606 Oct-Dec 2021;"&amp;CHAR(10)&amp;"no. 607-613 Jan/Feb-Sep 2022"</f>
        <v>no. 604-606 Oct-Dec 2021;
no. 607-613 Jan/Feb-Sep 2022</v>
      </c>
      <c r="D253" s="8" t="s">
        <v>285</v>
      </c>
      <c r="E253" s="8" t="s">
        <v>359</v>
      </c>
      <c r="F253" s="8" t="s">
        <v>358</v>
      </c>
      <c r="G253" s="19" t="s">
        <v>362</v>
      </c>
    </row>
    <row r="254" spans="1:7" x14ac:dyDescent="0.25">
      <c r="A254" s="8">
        <v>369</v>
      </c>
      <c r="B254" s="8" t="str">
        <f>"HI FI 聖經"</f>
        <v>HI FI 聖經</v>
      </c>
      <c r="C254" s="8" t="str">
        <f>"Spring-Winter 2022"</f>
        <v>Spring-Winter 2022</v>
      </c>
      <c r="D254" s="8" t="s">
        <v>233</v>
      </c>
      <c r="E254" s="8" t="s">
        <v>369</v>
      </c>
      <c r="F254" s="8" t="s">
        <v>358</v>
      </c>
      <c r="G254" s="19" t="s">
        <v>307</v>
      </c>
    </row>
    <row r="255" spans="1:7" ht="31.5" x14ac:dyDescent="0.25">
      <c r="A255" s="8">
        <v>370</v>
      </c>
      <c r="B255" s="8" t="str">
        <f>"HI FI音響"&amp;CHAR(10)&amp;"HI FI REVIEW"</f>
        <v>HI FI音響
HI FI REVIEW</v>
      </c>
      <c r="C255" s="8" t="str">
        <f>"no. 428-438 Feb-Dec 2022;"&amp;CHAR(10)&amp;"no. 439 Jan 2023"</f>
        <v>no. 428-438 Feb-Dec 2022;
no. 439 Jan 2023</v>
      </c>
      <c r="D255" s="8" t="s">
        <v>286</v>
      </c>
      <c r="E255" s="8" t="s">
        <v>359</v>
      </c>
      <c r="F255" s="8" t="s">
        <v>358</v>
      </c>
      <c r="G255" s="19" t="s">
        <v>331</v>
      </c>
    </row>
    <row r="256" spans="1:7" x14ac:dyDescent="0.25">
      <c r="A256" s="8">
        <v>371</v>
      </c>
      <c r="B256" s="8" t="str">
        <f>"HOBBY JAPAN"</f>
        <v>HOBBY JAPAN</v>
      </c>
      <c r="C256" s="8" t="str">
        <f>"no. 148-155 Jan-Aug 2022"</f>
        <v>no. 148-155 Jan-Aug 2022</v>
      </c>
      <c r="D256" s="8" t="s">
        <v>287</v>
      </c>
      <c r="E256" s="8" t="s">
        <v>359</v>
      </c>
      <c r="F256" s="8" t="s">
        <v>358</v>
      </c>
      <c r="G256" s="19" t="s">
        <v>330</v>
      </c>
    </row>
    <row r="257" spans="1:7" ht="31.5" x14ac:dyDescent="0.25">
      <c r="A257" s="8">
        <v>372</v>
      </c>
      <c r="B257" s="8" t="str">
        <f>"HONG KONG SMME MAGAZINE"</f>
        <v>HONG KONG SMME MAGAZINE</v>
      </c>
      <c r="C257" s="8" t="str">
        <f>"issue 1-2 Apr-May 2022;"&amp;CHAR(10)&amp;"issue 5 Aug 2022"</f>
        <v>issue 1-2 Apr-May 2022;
issue 5 Aug 2022</v>
      </c>
      <c r="D257" s="8" t="s">
        <v>609</v>
      </c>
      <c r="E257" s="8" t="s">
        <v>359</v>
      </c>
      <c r="F257" s="8" t="s">
        <v>358</v>
      </c>
      <c r="G257" s="19" t="s">
        <v>302</v>
      </c>
    </row>
    <row r="258" spans="1:7" ht="31.5" x14ac:dyDescent="0.25">
      <c r="A258" s="8">
        <v>373</v>
      </c>
      <c r="B258" s="8" t="str">
        <f>"IDN : INTERNATIONAL DESIGNERS NETWORK中文版"</f>
        <v>IDN : INTERNATIONAL DESIGNERS NETWORK中文版</v>
      </c>
      <c r="C258" s="8" t="str">
        <f>"vol. 27 no. 4 2021;"&amp;CHAR(10)&amp;"vol. 28 no. 1-2 2022"</f>
        <v>vol. 27 no. 4 2021;
vol. 28 no. 1-2 2022</v>
      </c>
      <c r="D258" s="8" t="s">
        <v>289</v>
      </c>
      <c r="E258" s="8" t="s">
        <v>357</v>
      </c>
      <c r="F258" s="8" t="s">
        <v>358</v>
      </c>
      <c r="G258" s="19" t="s">
        <v>345</v>
      </c>
    </row>
    <row r="259" spans="1:7" ht="63" x14ac:dyDescent="0.25">
      <c r="A259" s="8">
        <v>374</v>
      </c>
      <c r="B259" s="8" t="str">
        <f>"IMONEY 智富周刊"</f>
        <v>IMONEY 智富周刊</v>
      </c>
      <c r="C259" s="8" t="str">
        <f>"issue 740 25 Dec 2021;"&amp;CHAR(10)&amp;"issue 741-768 01 Jan-09 Jul 2022;"&amp;CHAR(10)&amp;"issue 770-772 23 Jul-06 Aug 2022;"&amp;CHAR(10)&amp;"issue 774-791 20 Aug-17 Dec 2022"</f>
        <v>issue 740 25 Dec 2021;
issue 741-768 01 Jan-09 Jul 2022;
issue 770-772 23 Jul-06 Aug 2022;
issue 774-791 20 Aug-17 Dec 2022</v>
      </c>
      <c r="D259" s="8" t="s">
        <v>52</v>
      </c>
      <c r="E259" s="8" t="s">
        <v>370</v>
      </c>
      <c r="F259" s="8" t="s">
        <v>358</v>
      </c>
      <c r="G259" s="19" t="s">
        <v>337</v>
      </c>
    </row>
    <row r="260" spans="1:7" x14ac:dyDescent="0.25">
      <c r="A260" s="8">
        <v>375</v>
      </c>
      <c r="B260" s="8" t="str">
        <f>"JAPANWALKER@HK"</f>
        <v>JAPANWALKER@HK</v>
      </c>
      <c r="C260" s="8" t="str">
        <f>"issue. 8-9 Jun-Dec 2022"</f>
        <v>issue. 8-9 Jun-Dec 2022</v>
      </c>
      <c r="D260" s="8" t="s">
        <v>288</v>
      </c>
      <c r="E260" s="8" t="s">
        <v>363</v>
      </c>
      <c r="F260" s="8" t="s">
        <v>358</v>
      </c>
      <c r="G260" s="19" t="s">
        <v>320</v>
      </c>
    </row>
    <row r="261" spans="1:7" ht="63" x14ac:dyDescent="0.25">
      <c r="A261" s="8">
        <v>376</v>
      </c>
      <c r="B261" s="8" t="str">
        <f>"JET"</f>
        <v>JET</v>
      </c>
      <c r="C261" s="8" t="str">
        <f>"vol. 232 Dec 2021;"&amp;CHAR(10)&amp;"vol. 233-239 Jan-Jul 2022;"&amp;CHAR(10)&amp;"vol. 241 Sep 2022;"&amp;CHAR(10)&amp;"vol. 243-244 Nov-Dec 2022"</f>
        <v>vol. 232 Dec 2021;
vol. 233-239 Jan-Jul 2022;
vol. 241 Sep 2022;
vol. 243-244 Nov-Dec 2022</v>
      </c>
      <c r="D261" s="8" t="s">
        <v>428</v>
      </c>
      <c r="E261" s="8" t="s">
        <v>359</v>
      </c>
      <c r="F261" s="8" t="s">
        <v>358</v>
      </c>
      <c r="G261" s="19" t="s">
        <v>320</v>
      </c>
    </row>
    <row r="262" spans="1:7" ht="47.25" x14ac:dyDescent="0.25">
      <c r="A262" s="8">
        <v>377</v>
      </c>
      <c r="B262" s="8" t="str">
        <f>"MADAME FIGARO HONG KONG"</f>
        <v>MADAME FIGARO HONG KONG</v>
      </c>
      <c r="C262" s="8" t="str">
        <f>"issue. 12-14 Spring-Autumn 2022;"&amp;CHAR(10)&amp;"issue. 16 Winter 2022;"&amp;CHAR(10)&amp;"2022 Anniversary Issue"</f>
        <v>issue. 12-14 Spring-Autumn 2022;
issue. 16 Winter 2022;
2022 Anniversary Issue</v>
      </c>
      <c r="D262" s="8" t="s">
        <v>291</v>
      </c>
      <c r="E262" s="8" t="s">
        <v>392</v>
      </c>
      <c r="F262" s="8" t="s">
        <v>358</v>
      </c>
      <c r="G262" s="19" t="s">
        <v>325</v>
      </c>
    </row>
    <row r="263" spans="1:7" x14ac:dyDescent="0.25">
      <c r="A263" s="8">
        <v>378</v>
      </c>
      <c r="B263" s="8" t="str">
        <f>"MAGAZINE P"</f>
        <v>MAGAZINE P</v>
      </c>
      <c r="C263" s="8" t="str">
        <f>"no. 43 Summer 2022"</f>
        <v>no. 43 Summer 2022</v>
      </c>
      <c r="D263" s="8" t="s">
        <v>292</v>
      </c>
      <c r="E263" s="8" t="s">
        <v>369</v>
      </c>
      <c r="F263" s="8" t="s">
        <v>358</v>
      </c>
      <c r="G263" s="19" t="s">
        <v>321</v>
      </c>
    </row>
    <row r="264" spans="1:7" ht="31.5" x14ac:dyDescent="0.25">
      <c r="A264" s="8">
        <v>379</v>
      </c>
      <c r="B264" s="8" t="str">
        <f>"MEN'S UNO"</f>
        <v>MEN'S UNO</v>
      </c>
      <c r="C264" s="8" t="str">
        <f>"issue 227-228 Sep-Oct 2021;"&amp;CHAR(10)&amp;"issue 231-242 Jan-Dec 2022"</f>
        <v>issue 227-228 Sep-Oct 2021;
issue 231-242 Jan-Dec 2022</v>
      </c>
      <c r="D264" s="8" t="s">
        <v>466</v>
      </c>
      <c r="E264" s="8" t="s">
        <v>359</v>
      </c>
      <c r="F264" s="8" t="s">
        <v>358</v>
      </c>
      <c r="G264" s="19" t="s">
        <v>330</v>
      </c>
    </row>
    <row r="265" spans="1:7" ht="31.5" x14ac:dyDescent="0.25">
      <c r="A265" s="8">
        <v>380</v>
      </c>
      <c r="B265" s="8" t="str">
        <f>"MILK"</f>
        <v>MILK</v>
      </c>
      <c r="C265" s="8" t="str">
        <f>"no. 973 Dec 2021;"&amp;CHAR(10)&amp;"no. 974-984 Jan-Nov 2022"</f>
        <v>no. 973 Dec 2021;
no. 974-984 Jan-Nov 2022</v>
      </c>
      <c r="D265" s="8" t="s">
        <v>293</v>
      </c>
      <c r="E265" s="8" t="s">
        <v>359</v>
      </c>
      <c r="F265" s="8" t="s">
        <v>358</v>
      </c>
      <c r="G265" s="19" t="s">
        <v>303</v>
      </c>
    </row>
    <row r="266" spans="1:7" ht="63" x14ac:dyDescent="0.25">
      <c r="A266" s="8">
        <v>381</v>
      </c>
      <c r="B266" s="8" t="str">
        <f>"MILK MOTOR CLUB"</f>
        <v>MILK MOTOR CLUB</v>
      </c>
      <c r="C266" s="8" t="str">
        <f>"vol. 23 Dec/Jan 20/21;"&amp;CHAR(10)&amp;"vol. 25 Mar/Apr 2021;"&amp;CHAR(10)&amp;"vol. 29 Nov/Dec 2021;"&amp;CHAR(10)&amp;"vol. 30-34 Jan/Feb-Sep/Oct 2022"</f>
        <v>vol. 23 Dec/Jan 20/21;
vol. 25 Mar/Apr 2021;
vol. 29 Nov/Dec 2021;
vol. 30-34 Jan/Feb-Sep/Oct 2022</v>
      </c>
      <c r="D266" s="8" t="s">
        <v>294</v>
      </c>
      <c r="E266" s="8" t="s">
        <v>359</v>
      </c>
      <c r="F266" s="8" t="s">
        <v>358</v>
      </c>
      <c r="G266" s="19" t="s">
        <v>330</v>
      </c>
    </row>
    <row r="267" spans="1:7" ht="31.5" x14ac:dyDescent="0.25">
      <c r="A267" s="8">
        <v>382</v>
      </c>
      <c r="B267" s="8" t="str">
        <f>"MILK X"</f>
        <v>MILK X</v>
      </c>
      <c r="C267" s="8" t="str">
        <f>"issue 184 Dec 2021;"&amp;CHAR(10)&amp;"issue 185-196 Jan-Dec 2022"</f>
        <v>issue 184 Dec 2021;
issue 185-196 Jan-Dec 2022</v>
      </c>
      <c r="D267" s="8" t="s">
        <v>295</v>
      </c>
      <c r="E267" s="8" t="s">
        <v>359</v>
      </c>
      <c r="F267" s="8" t="s">
        <v>358</v>
      </c>
      <c r="G267" s="19" t="s">
        <v>320</v>
      </c>
    </row>
    <row r="268" spans="1:7" x14ac:dyDescent="0.25">
      <c r="A268" s="8">
        <v>383</v>
      </c>
      <c r="B268" s="8" t="str">
        <f>"MING'S"</f>
        <v>MING'S</v>
      </c>
      <c r="C268" s="8" t="str">
        <f>"issue 89-99 Jan-Nov 2022"</f>
        <v>issue 89-99 Jan-Nov 2022</v>
      </c>
      <c r="D268" s="8" t="s">
        <v>180</v>
      </c>
      <c r="E268" s="8" t="s">
        <v>359</v>
      </c>
      <c r="F268" s="8" t="s">
        <v>358</v>
      </c>
      <c r="G268" s="19" t="s">
        <v>302</v>
      </c>
    </row>
    <row r="269" spans="1:7" ht="31.5" x14ac:dyDescent="0.25">
      <c r="A269" s="8">
        <v>384</v>
      </c>
      <c r="B269" s="8" t="str">
        <f>"MR"</f>
        <v>MR</v>
      </c>
      <c r="C269" s="8" t="str">
        <f>"issue 168-177 Jan-Oct 2022;"&amp;CHAR(10)&amp;"issue 179 Dec 2022"</f>
        <v>issue 168-177 Jan-Oct 2022;
issue 179 Dec 2022</v>
      </c>
      <c r="D269" s="8" t="s">
        <v>296</v>
      </c>
      <c r="E269" s="8" t="s">
        <v>359</v>
      </c>
      <c r="F269" s="8" t="s">
        <v>358</v>
      </c>
      <c r="G269" s="19" t="s">
        <v>323</v>
      </c>
    </row>
    <row r="270" spans="1:7" x14ac:dyDescent="0.25">
      <c r="A270" s="8">
        <v>385</v>
      </c>
      <c r="B270" s="8" t="str">
        <f>"MR STYLE"</f>
        <v>MR STYLE</v>
      </c>
      <c r="C270" s="8" t="str">
        <f>"no. 29-30 Spring/Summer-Autumn/Winter 2023"</f>
        <v>no. 29-30 Spring/Summer-Autumn/Winter 2023</v>
      </c>
      <c r="D270" s="8" t="s">
        <v>296</v>
      </c>
      <c r="E270" s="8" t="s">
        <v>363</v>
      </c>
      <c r="F270" s="8" t="s">
        <v>358</v>
      </c>
      <c r="G270" s="19" t="s">
        <v>330</v>
      </c>
    </row>
    <row r="271" spans="1:7" x14ac:dyDescent="0.25">
      <c r="A271" s="8">
        <v>386</v>
      </c>
      <c r="B271" s="8" t="str">
        <f>"PAROLES"</f>
        <v>PAROLES</v>
      </c>
      <c r="C271" s="8" t="str">
        <f>"no. 264 Jun/Aug 2022"</f>
        <v>no. 264 Jun/Aug 2022</v>
      </c>
      <c r="D271" s="8" t="s">
        <v>297</v>
      </c>
      <c r="E271" s="8" t="s">
        <v>369</v>
      </c>
      <c r="F271" s="8" t="s">
        <v>405</v>
      </c>
      <c r="G271" s="19" t="s">
        <v>362</v>
      </c>
    </row>
    <row r="272" spans="1:7" ht="31.5" x14ac:dyDescent="0.25">
      <c r="A272" s="8">
        <v>387</v>
      </c>
      <c r="B272" s="8" t="str">
        <f>"RECRUIT"</f>
        <v>RECRUIT</v>
      </c>
      <c r="C272" s="8" t="str">
        <f>"31 Dec 2021;"&amp;CHAR(10)&amp;"07 Jan-16 Dec 2022"</f>
        <v>31 Dec 2021;
07 Jan-16 Dec 2022</v>
      </c>
      <c r="D272" s="8" t="s">
        <v>290</v>
      </c>
      <c r="E272" s="8" t="s">
        <v>432</v>
      </c>
      <c r="F272" s="8" t="s">
        <v>358</v>
      </c>
      <c r="G272" s="19" t="s">
        <v>362</v>
      </c>
    </row>
    <row r="273" spans="1:7" x14ac:dyDescent="0.25">
      <c r="A273" s="8">
        <v>388</v>
      </c>
      <c r="B273" s="8" t="str">
        <f>"SPIRAL 游絲腕表雜誌"</f>
        <v>SPIRAL 游絲腕表雜誌</v>
      </c>
      <c r="C273" s="8" t="str">
        <f>"issue 189-200 Jan-Dec 2022"</f>
        <v>issue 189-200 Jan-Dec 2022</v>
      </c>
      <c r="D273" s="8" t="s">
        <v>428</v>
      </c>
      <c r="E273" s="8" t="s">
        <v>359</v>
      </c>
      <c r="F273" s="8" t="s">
        <v>358</v>
      </c>
      <c r="G273" s="19" t="s">
        <v>341</v>
      </c>
    </row>
    <row r="274" spans="1:7" x14ac:dyDescent="0.25">
      <c r="A274" s="8">
        <v>389</v>
      </c>
      <c r="B274" s="8" t="str">
        <f>"TOP GEAR極速誌"</f>
        <v>TOP GEAR極速誌</v>
      </c>
      <c r="C274" s="8" t="str">
        <f>"issue 160-171 Jan-Dec 2022"</f>
        <v>issue 160-171 Jan-Dec 2022</v>
      </c>
      <c r="D274" s="8" t="s">
        <v>610</v>
      </c>
      <c r="E274" s="8" t="s">
        <v>359</v>
      </c>
      <c r="F274" s="8" t="s">
        <v>358</v>
      </c>
      <c r="G274" s="19" t="s">
        <v>341</v>
      </c>
    </row>
    <row r="275" spans="1:7" ht="31.5" x14ac:dyDescent="0.25">
      <c r="A275" s="8">
        <v>390</v>
      </c>
      <c r="B275" s="8" t="str">
        <f>"U MAGAZINE"</f>
        <v>U MAGAZINE</v>
      </c>
      <c r="C275" s="8" t="str">
        <f>"issue 839-840 24 Dec-31 Dec 2021;"&amp;CHAR(10)&amp;"issue 841-890 07 Jan-16 Dec 2022"</f>
        <v>issue 839-840 24 Dec-31 Dec 2021;
issue 841-890 07 Jan-16 Dec 2022</v>
      </c>
      <c r="D275" s="8" t="s">
        <v>52</v>
      </c>
      <c r="E275" s="8" t="s">
        <v>370</v>
      </c>
      <c r="F275" s="8" t="s">
        <v>358</v>
      </c>
      <c r="G275" s="19" t="s">
        <v>378</v>
      </c>
    </row>
    <row r="276" spans="1:7" x14ac:dyDescent="0.25">
      <c r="A276" s="8">
        <v>391</v>
      </c>
      <c r="B276" s="8" t="str">
        <f>"UNA"</f>
        <v>UNA</v>
      </c>
      <c r="C276" s="8" t="str">
        <f>"no. 40-41 Spring/Summer-Autumn/Winter 2022"</f>
        <v>no. 40-41 Spring/Summer-Autumn/Winter 2022</v>
      </c>
      <c r="D276" s="8" t="s">
        <v>298</v>
      </c>
      <c r="E276" s="8" t="s">
        <v>363</v>
      </c>
      <c r="F276" s="8" t="s">
        <v>358</v>
      </c>
      <c r="G276" s="19" t="s">
        <v>330</v>
      </c>
    </row>
    <row r="277" spans="1:7" x14ac:dyDescent="0.25">
      <c r="A277" s="8">
        <v>392</v>
      </c>
      <c r="B277" s="8" t="str">
        <f>"VOCE國際中文版"</f>
        <v>VOCE國際中文版</v>
      </c>
      <c r="C277" s="8" t="str">
        <f>"vol. 16-24 Jan-Sep 2022"</f>
        <v>vol. 16-24 Jan-Sep 2022</v>
      </c>
      <c r="D277" s="8" t="s">
        <v>429</v>
      </c>
      <c r="E277" s="8" t="s">
        <v>359</v>
      </c>
      <c r="F277" s="8" t="s">
        <v>358</v>
      </c>
      <c r="G277" s="19" t="s">
        <v>330</v>
      </c>
    </row>
    <row r="278" spans="1:7" ht="31.5" x14ac:dyDescent="0.25">
      <c r="A278" s="8">
        <v>393</v>
      </c>
      <c r="B278" s="8" t="str">
        <f>"VOGUE HONG KONG"</f>
        <v>VOGUE HONG KONG</v>
      </c>
      <c r="C278" s="8" t="str">
        <f>"Jan-Mar 2022;"&amp;CHAR(10)&amp;"Oct-Nov 2022"</f>
        <v>Jan-Mar 2022;
Oct-Nov 2022</v>
      </c>
      <c r="D278" s="8" t="s">
        <v>430</v>
      </c>
      <c r="E278" s="8" t="s">
        <v>359</v>
      </c>
      <c r="F278" s="8" t="s">
        <v>358</v>
      </c>
      <c r="G278" s="19" t="s">
        <v>302</v>
      </c>
    </row>
    <row r="279" spans="1:7" x14ac:dyDescent="0.25">
      <c r="A279" s="8">
        <v>394</v>
      </c>
      <c r="B279" s="8" t="str">
        <f>"ZIP HOMME"</f>
        <v>ZIP HOMME</v>
      </c>
      <c r="C279" s="8" t="str">
        <f>"issue 39-40 Spring/Summer-Autumn/Winter 2022"</f>
        <v>issue 39-40 Spring/Summer-Autumn/Winter 2022</v>
      </c>
      <c r="D279" s="8" t="s">
        <v>299</v>
      </c>
      <c r="E279" s="8" t="s">
        <v>363</v>
      </c>
      <c r="F279" s="8" t="s">
        <v>358</v>
      </c>
      <c r="G279" s="19" t="s">
        <v>330</v>
      </c>
    </row>
    <row r="280" spans="1:7" x14ac:dyDescent="0.25">
      <c r="A280" s="8">
        <v>395</v>
      </c>
      <c r="B280" s="8" t="str">
        <f>"ZIP MAGAZINE"</f>
        <v>ZIP MAGAZINE</v>
      </c>
      <c r="C280" s="8" t="str">
        <f>"issue 272-283 Jan-Dec 2022"</f>
        <v>issue 272-283 Jan-Dec 2022</v>
      </c>
      <c r="D280" s="8" t="s">
        <v>299</v>
      </c>
      <c r="E280" s="8" t="s">
        <v>359</v>
      </c>
      <c r="F280" s="8" t="s">
        <v>358</v>
      </c>
      <c r="G280" s="19" t="s">
        <v>320</v>
      </c>
    </row>
  </sheetData>
  <mergeCells count="2">
    <mergeCell ref="A1:F1"/>
    <mergeCell ref="A2:F2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3</vt:i4>
      </vt:variant>
    </vt:vector>
  </HeadingPairs>
  <TitlesOfParts>
    <vt:vector size="7" baseType="lpstr">
      <vt:lpstr>English titles' authors</vt:lpstr>
      <vt:lpstr>Chinese titles' authors</vt:lpstr>
      <vt:lpstr>English periodicals</vt:lpstr>
      <vt:lpstr>Chinese periodicals</vt:lpstr>
      <vt:lpstr>'Chinese titles'' authors'!Government_Gazette_Author_Index_Government_Gazette_Author_Index_Chi</vt:lpstr>
      <vt:lpstr>'Chinese periodicals'!Government_Gazette_Yearly_Periodicals_Deposited_cP</vt:lpstr>
      <vt:lpstr>'English periodicals'!Government_Gazette_Yearly_Periodicals_Deposited_eP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ltpucbro</dc:creator>
  <cp:lastModifiedBy>YUNG Annie TF</cp:lastModifiedBy>
  <cp:lastPrinted>2020-05-05T09:12:49Z</cp:lastPrinted>
  <dcterms:created xsi:type="dcterms:W3CDTF">2018-06-12T03:42:31Z</dcterms:created>
  <dcterms:modified xsi:type="dcterms:W3CDTF">2023-05-11T00:54:18Z</dcterms:modified>
</cp:coreProperties>
</file>